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45" windowWidth="14625" windowHeight="11640" tabRatio="847" firstSheet="2" activeTab="2"/>
  </bookViews>
  <sheets>
    <sheet name="Accelerated Payment" sheetId="1" r:id="rId1"/>
    <sheet name="Audit" sheetId="2" r:id="rId2"/>
    <sheet name="Credit Hr Equiv" sheetId="3" r:id="rId3"/>
  </sheets>
  <definedNames>
    <definedName name="_xlnm.Print_Area" localSheetId="1">'Audit'!$C$1:$L$50</definedName>
    <definedName name="_xlnm.Print_Area" localSheetId="2">'Credit Hr Equiv'!$A$1:$H$26</definedName>
  </definedNames>
  <calcPr fullCalcOnLoad="1" fullPrecision="0"/>
</workbook>
</file>

<file path=xl/sharedStrings.xml><?xml version="1.0" encoding="utf-8"?>
<sst xmlns="http://schemas.openxmlformats.org/spreadsheetml/2006/main" count="117" uniqueCount="91">
  <si>
    <t>Veteran's Name:</t>
  </si>
  <si>
    <t>File Number:</t>
  </si>
  <si>
    <t>STEP 1</t>
  </si>
  <si>
    <t>Enter the Full-time Monthly Benefit (Basic, Kicker, etc.)</t>
  </si>
  <si>
    <t>STEP 2</t>
  </si>
  <si>
    <t>Enter the Training Time (either 4,3,2,1, or 0)</t>
  </si>
  <si>
    <t>STEP 3</t>
  </si>
  <si>
    <t>Enter Established &amp; Actual Tuition and Fees (T&amp;F)</t>
  </si>
  <si>
    <t>STEP 4</t>
  </si>
  <si>
    <t>Enter the Start and Ending Dates for the Course</t>
  </si>
  <si>
    <t>STEP 5</t>
  </si>
  <si>
    <t>Enter Remaining Entitlement Months / Days</t>
  </si>
  <si>
    <r>
      <t xml:space="preserve">Click on </t>
    </r>
    <r>
      <rPr>
        <sz val="16"/>
        <color indexed="10"/>
        <rFont val="Arial"/>
        <family val="2"/>
      </rPr>
      <t>Delete</t>
    </r>
    <r>
      <rPr>
        <b/>
        <sz val="14"/>
        <rFont val="Arial"/>
        <family val="2"/>
      </rPr>
      <t xml:space="preserve"> Button to Delete all Current Data</t>
    </r>
  </si>
  <si>
    <t>TOTAL</t>
  </si>
  <si>
    <t>Full-Time Monthly Benefit</t>
  </si>
  <si>
    <t>MONTHLY</t>
  </si>
  <si>
    <t>Basic</t>
  </si>
  <si>
    <t>Kicker</t>
  </si>
  <si>
    <t>Add'l Contribution</t>
  </si>
  <si>
    <t>Other</t>
  </si>
  <si>
    <t>BENEFIT</t>
  </si>
  <si>
    <t xml:space="preserve">200% of </t>
  </si>
  <si>
    <t>Training Time:</t>
  </si>
  <si>
    <t>Monthly</t>
  </si>
  <si>
    <t>Benefit</t>
  </si>
  <si>
    <t>Established  T &amp; F:</t>
  </si>
  <si>
    <t>Actual  T &amp; F:</t>
  </si>
  <si>
    <t>Eligible</t>
  </si>
  <si>
    <t>Year (YYYY)</t>
  </si>
  <si>
    <t>Month (MM)</t>
  </si>
  <si>
    <t>Day (DD)</t>
  </si>
  <si>
    <t>Begin Date:</t>
  </si>
  <si>
    <t>Total Days</t>
  </si>
  <si>
    <t>No Pay Date:</t>
  </si>
  <si>
    <t xml:space="preserve">Remaining </t>
  </si>
  <si>
    <t>Months:</t>
  </si>
  <si>
    <t>Remaining Days:</t>
  </si>
  <si>
    <t>CHAPTER 30 PC ENTRIES</t>
  </si>
  <si>
    <t>AWARD LINE ENTRIES</t>
  </si>
  <si>
    <t>BEGIN DATE:</t>
  </si>
  <si>
    <t>FACILITY CODE:</t>
  </si>
  <si>
    <t>USE ACTUAL FACILITY CODE</t>
  </si>
  <si>
    <t>COURSE / OBJECTIVE:</t>
  </si>
  <si>
    <t>TOTAL CHARGES:</t>
  </si>
  <si>
    <t>DUAL HOURS:</t>
  </si>
  <si>
    <t>CERT ENTRIES</t>
  </si>
  <si>
    <t>COURSE CERTIFIED:</t>
  </si>
  <si>
    <t>CERT / STOP THRU:</t>
  </si>
  <si>
    <t>SAME AS BEGIN DATE +1</t>
  </si>
  <si>
    <t>NO PAY / STOP RSN:</t>
  </si>
  <si>
    <t>TAXES:</t>
  </si>
  <si>
    <t>DUAL RATE:</t>
  </si>
  <si>
    <t>GENERATED PC AWARD AMOUNTS</t>
  </si>
  <si>
    <t>AUTHORIZED AMOUNT:</t>
  </si>
  <si>
    <t>ENTITLEMENT CHARGE:</t>
  </si>
  <si>
    <t>MONTHS:</t>
  </si>
  <si>
    <t>DAYS:</t>
  </si>
  <si>
    <t>ACCELERATED PAY ADVANTAGEOUS:</t>
  </si>
  <si>
    <t>ACCELERATED PAY AMOUNT:</t>
  </si>
  <si>
    <t>REGULAR PAY AMOUNT:</t>
  </si>
  <si>
    <t>AUDIT WORKSHEET</t>
  </si>
  <si>
    <t>Name:</t>
  </si>
  <si>
    <t>Amount Paid</t>
  </si>
  <si>
    <t>Begin Date</t>
  </si>
  <si>
    <t>No Pay Date</t>
  </si>
  <si>
    <t>YYYY</t>
  </si>
  <si>
    <t>MM</t>
  </si>
  <si>
    <t>DD</t>
  </si>
  <si>
    <t>Rate</t>
  </si>
  <si>
    <t xml:space="preserve"> </t>
  </si>
  <si>
    <t xml:space="preserve">       Total Paid:</t>
  </si>
  <si>
    <t>Amount Due</t>
  </si>
  <si>
    <t xml:space="preserve">       Total Due:</t>
  </si>
  <si>
    <t>Overpayment:</t>
  </si>
  <si>
    <t>Amount Due:</t>
  </si>
  <si>
    <r>
      <t xml:space="preserve">Click on </t>
    </r>
    <r>
      <rPr>
        <sz val="16"/>
        <color indexed="10"/>
        <rFont val="Arial"/>
        <family val="2"/>
      </rPr>
      <t>Delete</t>
    </r>
    <r>
      <rPr>
        <sz val="14"/>
        <rFont val="Arial"/>
        <family val="2"/>
      </rPr>
      <t xml:space="preserve"> Button to Delete all Current Data</t>
    </r>
  </si>
  <si>
    <t>Non-Standard Terms</t>
  </si>
  <si>
    <t>Credit Hour Equivalence Worksheet</t>
  </si>
  <si>
    <t>Enrollment Term Dates</t>
  </si>
  <si>
    <r>
      <t xml:space="preserve">Holiday Break Dates </t>
    </r>
    <r>
      <rPr>
        <b/>
        <i/>
        <u val="single"/>
        <sz val="12"/>
        <rFont val="Arial"/>
        <family val="2"/>
      </rPr>
      <t>(if applicable)</t>
    </r>
  </si>
  <si>
    <t>Days in Term:</t>
  </si>
  <si>
    <t>Weeks in Term:</t>
  </si>
  <si>
    <t>Semester Terms</t>
  </si>
  <si>
    <t>Quarter Terms</t>
  </si>
  <si>
    <t>Number Hours Enrolled</t>
  </si>
  <si>
    <t xml:space="preserve">Credit Hour Equivalent = </t>
  </si>
  <si>
    <t>Credit Hour Equivalent =</t>
  </si>
  <si>
    <t>Semester Training Time</t>
  </si>
  <si>
    <t>Quarter Training Time</t>
  </si>
  <si>
    <t>Ending Date:</t>
  </si>
  <si>
    <t>Ending Date Plus One Day: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</si>
</sst>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###"/>
    <numFmt numFmtId="168" formatCode="##.#"/>
    <numFmt numFmtId="169" formatCode="mm/dd/yy"/>
    <numFmt numFmtId="170" formatCode="mmmm\ d\,\ yyyy"/>
    <numFmt numFmtId="171" formatCode="0.000000000"/>
    <numFmt numFmtId="172" formatCode="#,##0.00000000_);[Red]\(#,##0.00000000\)"/>
    <numFmt numFmtId="173" formatCode="00000"/>
    <numFmt numFmtId="174" formatCode="&quot;$&quot;#,##0.00"/>
    <numFmt numFmtId="175" formatCode="d\-mmm\-yyyy"/>
    <numFmt numFmtId="176" formatCode="0#"/>
    <numFmt numFmtId="177" formatCode="\ yy/m/d"/>
    <numFmt numFmtId="178" formatCode="m/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2"/>
      <name val="MS Sans Serif"/>
      <family val="2"/>
    </font>
    <font>
      <b/>
      <sz val="13.5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22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21" applyFont="1" applyAlignment="1" applyProtection="1">
      <alignment horizontal="centerContinuous" vertical="center"/>
      <protection/>
    </xf>
    <xf numFmtId="0" fontId="4" fillId="0" borderId="0" xfId="21" applyAlignment="1" applyProtection="1">
      <alignment horizontal="centerContinuous" vertical="center"/>
      <protection/>
    </xf>
    <xf numFmtId="0" fontId="4" fillId="0" borderId="0" xfId="21" applyAlignment="1" applyProtection="1">
      <alignment horizontal="centerContinuous"/>
      <protection/>
    </xf>
    <xf numFmtId="0" fontId="7" fillId="0" borderId="0" xfId="21" applyFont="1" applyAlignment="1" applyProtection="1">
      <alignment horizontal="centerContinuous" vertical="center"/>
      <protection/>
    </xf>
    <xf numFmtId="0" fontId="5" fillId="0" borderId="0" xfId="21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/>
      <protection/>
    </xf>
    <xf numFmtId="0" fontId="4" fillId="0" borderId="0" xfId="21" applyBorder="1" applyAlignment="1" applyProtection="1">
      <alignment horizontal="centerContinuous" vertical="center"/>
      <protection/>
    </xf>
    <xf numFmtId="0" fontId="4" fillId="0" borderId="0" xfId="21" applyProtection="1">
      <alignment horizontal="center" vertical="center"/>
      <protection/>
    </xf>
    <xf numFmtId="0" fontId="5" fillId="0" borderId="0" xfId="21" applyFont="1" applyProtection="1">
      <alignment horizontal="center" vertical="center"/>
      <protection/>
    </xf>
    <xf numFmtId="14" fontId="4" fillId="0" borderId="0" xfId="21" applyNumberFormat="1" applyProtection="1">
      <alignment horizontal="center" vertical="center"/>
      <protection/>
    </xf>
    <xf numFmtId="14" fontId="4" fillId="0" borderId="0" xfId="21" applyNumberFormat="1" applyFont="1" applyBorder="1" applyAlignment="1" applyProtection="1">
      <alignment horizontal="center" vertical="center"/>
      <protection/>
    </xf>
    <xf numFmtId="14" fontId="4" fillId="0" borderId="0" xfId="21" applyNumberFormat="1" applyFont="1" applyBorder="1" applyAlignment="1" applyProtection="1">
      <alignment horizontal="centerContinuous" vertical="center"/>
      <protection/>
    </xf>
    <xf numFmtId="0" fontId="5" fillId="0" borderId="0" xfId="21" applyFont="1" applyBorder="1" applyAlignment="1" applyProtection="1">
      <alignment horizontal="centerContinuous" vertical="center"/>
      <protection/>
    </xf>
    <xf numFmtId="0" fontId="5" fillId="0" borderId="0" xfId="23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0" xfId="21" applyFill="1" applyBorder="1" applyProtection="1">
      <alignment horizontal="center" vertical="center"/>
      <protection/>
    </xf>
    <xf numFmtId="0" fontId="10" fillId="2" borderId="0" xfId="0" applyFont="1" applyFill="1" applyBorder="1" applyAlignment="1">
      <alignment horizontal="center"/>
    </xf>
    <xf numFmtId="14" fontId="11" fillId="0" borderId="0" xfId="21" applyNumberFormat="1" applyFont="1" applyBorder="1" applyAlignment="1" applyProtection="1">
      <alignment horizontal="centerContinuous" vertical="center"/>
      <protection/>
    </xf>
    <xf numFmtId="0" fontId="11" fillId="0" borderId="0" xfId="21" applyFont="1" applyBorder="1" applyAlignment="1" applyProtection="1">
      <alignment horizontal="centerContinuous" vertical="center"/>
      <protection/>
    </xf>
    <xf numFmtId="0" fontId="17" fillId="0" borderId="0" xfId="21" applyFont="1" applyBorder="1" applyAlignment="1" applyProtection="1">
      <alignment horizontal="centerContinuous" vertical="center"/>
      <protection/>
    </xf>
    <xf numFmtId="167" fontId="11" fillId="0" borderId="0" xfId="21" applyNumberFormat="1" applyFont="1" applyProtection="1">
      <alignment horizontal="center" vertical="center"/>
      <protection/>
    </xf>
    <xf numFmtId="0" fontId="11" fillId="0" borderId="0" xfId="21" applyFont="1" applyProtection="1">
      <alignment horizontal="center" vertical="center"/>
      <protection/>
    </xf>
    <xf numFmtId="0" fontId="11" fillId="0" borderId="0" xfId="21" applyFont="1" applyBorder="1" applyProtection="1">
      <alignment horizontal="center" vertical="center"/>
      <protection/>
    </xf>
    <xf numFmtId="0" fontId="11" fillId="0" borderId="1" xfId="21" applyFont="1" applyBorder="1" applyProtection="1">
      <alignment horizontal="center" vertical="center"/>
      <protection/>
    </xf>
    <xf numFmtId="0" fontId="10" fillId="0" borderId="0" xfId="21" applyFont="1" applyProtection="1">
      <alignment horizontal="center" vertical="center"/>
      <protection/>
    </xf>
    <xf numFmtId="0" fontId="11" fillId="0" borderId="1" xfId="21" applyFont="1" applyBorder="1" applyAlignment="1" applyProtection="1">
      <alignment horizontal="centerContinuous" vertical="center"/>
      <protection/>
    </xf>
    <xf numFmtId="0" fontId="11" fillId="0" borderId="0" xfId="21" applyFont="1" applyAlignment="1" applyProtection="1">
      <alignment horizontal="left" vertical="center"/>
      <protection/>
    </xf>
    <xf numFmtId="0" fontId="11" fillId="0" borderId="0" xfId="21" applyFont="1" applyAlignment="1" applyProtection="1">
      <alignment/>
      <protection/>
    </xf>
    <xf numFmtId="0" fontId="10" fillId="0" borderId="0" xfId="21" applyFont="1" applyAlignment="1" applyProtection="1">
      <alignment horizontal="left" vertical="center"/>
      <protection/>
    </xf>
    <xf numFmtId="0" fontId="11" fillId="0" borderId="0" xfId="21" applyFont="1" applyBorder="1" applyAlignment="1" applyProtection="1">
      <alignment horizontal="left" vertical="center"/>
      <protection/>
    </xf>
    <xf numFmtId="0" fontId="17" fillId="0" borderId="0" xfId="21" applyFont="1" applyBorder="1" applyAlignment="1" applyProtection="1">
      <alignment horizontal="left" vertical="center"/>
      <protection/>
    </xf>
    <xf numFmtId="0" fontId="17" fillId="0" borderId="0" xfId="21" applyFont="1" applyBorder="1" applyAlignment="1" applyProtection="1">
      <alignment horizontal="center"/>
      <protection/>
    </xf>
    <xf numFmtId="0" fontId="1" fillId="0" borderId="0" xfId="23" applyNumberFormat="1" applyFont="1" applyFill="1" applyBorder="1" applyAlignment="1" applyProtection="1">
      <alignment horizontal="center" vertical="center"/>
      <protection/>
    </xf>
    <xf numFmtId="0" fontId="5" fillId="0" borderId="0" xfId="23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14" fontId="4" fillId="0" borderId="0" xfId="21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0" borderId="0" xfId="22" applyFont="1" applyProtection="1">
      <alignment/>
      <protection/>
    </xf>
    <xf numFmtId="0" fontId="0" fillId="0" borderId="0" xfId="22" applyFont="1" applyProtection="1">
      <alignment/>
      <protection hidden="1"/>
    </xf>
    <xf numFmtId="0" fontId="1" fillId="0" borderId="0" xfId="22" applyFont="1" applyProtection="1">
      <alignment/>
      <protection hidden="1"/>
    </xf>
    <xf numFmtId="0" fontId="16" fillId="3" borderId="2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0" fillId="0" borderId="4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Continuous"/>
      <protection/>
    </xf>
    <xf numFmtId="0" fontId="0" fillId="0" borderId="5" xfId="0" applyBorder="1" applyAlignment="1" applyProtection="1">
      <alignment/>
      <protection/>
    </xf>
    <xf numFmtId="15" fontId="10" fillId="0" borderId="6" xfId="0" applyNumberFormat="1" applyFont="1" applyBorder="1" applyAlignment="1" applyProtection="1">
      <alignment horizontal="centerContinuous"/>
      <protection/>
    </xf>
    <xf numFmtId="15" fontId="10" fillId="0" borderId="7" xfId="0" applyNumberFormat="1" applyFont="1" applyBorder="1" applyAlignment="1" applyProtection="1">
      <alignment horizontal="center"/>
      <protection/>
    </xf>
    <xf numFmtId="15" fontId="10" fillId="0" borderId="8" xfId="0" applyNumberFormat="1" applyFont="1" applyBorder="1" applyAlignment="1" applyProtection="1">
      <alignment horizontal="centerContinuous"/>
      <protection/>
    </xf>
    <xf numFmtId="15" fontId="1" fillId="0" borderId="9" xfId="0" applyNumberFormat="1" applyFont="1" applyBorder="1" applyAlignment="1" applyProtection="1">
      <alignment horizontal="center" vertical="center"/>
      <protection/>
    </xf>
    <xf numFmtId="15" fontId="1" fillId="0" borderId="10" xfId="0" applyNumberFormat="1" applyFont="1" applyBorder="1" applyAlignment="1" applyProtection="1">
      <alignment horizontal="center" vertical="center"/>
      <protection/>
    </xf>
    <xf numFmtId="15" fontId="1" fillId="0" borderId="11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15" fontId="1" fillId="0" borderId="12" xfId="0" applyNumberFormat="1" applyFont="1" applyBorder="1" applyAlignment="1" applyProtection="1">
      <alignment horizontal="center" vertical="center"/>
      <protection/>
    </xf>
    <xf numFmtId="15" fontId="1" fillId="0" borderId="13" xfId="0" applyNumberFormat="1" applyFont="1" applyBorder="1" applyAlignment="1" applyProtection="1">
      <alignment horizontal="center" vertical="center"/>
      <protection/>
    </xf>
    <xf numFmtId="15" fontId="1" fillId="0" borderId="14" xfId="0" applyNumberFormat="1" applyFont="1" applyBorder="1" applyAlignment="1" applyProtection="1">
      <alignment horizontal="center" vertical="center"/>
      <protection/>
    </xf>
    <xf numFmtId="15" fontId="1" fillId="0" borderId="15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/>
      <protection/>
    </xf>
    <xf numFmtId="15" fontId="1" fillId="0" borderId="16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5" fontId="0" fillId="0" borderId="17" xfId="0" applyNumberFormat="1" applyFont="1" applyBorder="1" applyAlignment="1" applyProtection="1">
      <alignment horizontal="center"/>
      <protection/>
    </xf>
    <xf numFmtId="15" fontId="0" fillId="0" borderId="18" xfId="0" applyNumberFormat="1" applyFont="1" applyBorder="1" applyAlignment="1" applyProtection="1">
      <alignment horizontal="center"/>
      <protection/>
    </xf>
    <xf numFmtId="7" fontId="1" fillId="0" borderId="16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centerContinuous"/>
      <protection/>
    </xf>
    <xf numFmtId="0" fontId="10" fillId="0" borderId="20" xfId="0" applyFont="1" applyBorder="1" applyAlignment="1" applyProtection="1">
      <alignment horizontal="centerContinuous"/>
      <protection/>
    </xf>
    <xf numFmtId="0" fontId="10" fillId="0" borderId="21" xfId="0" applyFont="1" applyBorder="1" applyAlignment="1" applyProtection="1" quotePrefix="1">
      <alignment horizontal="center"/>
      <protection/>
    </xf>
    <xf numFmtId="7" fontId="0" fillId="0" borderId="22" xfId="0" applyNumberFormat="1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19" fillId="0" borderId="4" xfId="0" applyFont="1" applyBorder="1" applyAlignment="1" applyProtection="1">
      <alignment horizontal="right"/>
      <protection/>
    </xf>
    <xf numFmtId="174" fontId="1" fillId="0" borderId="23" xfId="0" applyNumberFormat="1" applyFont="1" applyBorder="1" applyAlignment="1" applyProtection="1">
      <alignment/>
      <protection/>
    </xf>
    <xf numFmtId="0" fontId="19" fillId="0" borderId="24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15" fontId="0" fillId="0" borderId="0" xfId="0" applyNumberFormat="1" applyFont="1" applyBorder="1" applyAlignment="1" applyProtection="1">
      <alignment horizontal="center"/>
      <protection/>
    </xf>
    <xf numFmtId="15" fontId="0" fillId="0" borderId="3" xfId="0" applyNumberFormat="1" applyFont="1" applyBorder="1" applyAlignment="1" applyProtection="1">
      <alignment horizontal="center"/>
      <protection/>
    </xf>
    <xf numFmtId="15" fontId="19" fillId="0" borderId="4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22" applyFont="1" applyFill="1" applyBorder="1" applyProtection="1">
      <alignment/>
      <protection hidden="1"/>
    </xf>
    <xf numFmtId="0" fontId="11" fillId="0" borderId="0" xfId="22" applyFont="1" applyFill="1" applyBorder="1" applyAlignment="1" applyProtection="1">
      <alignment horizontal="centerContinuous"/>
      <protection hidden="1"/>
    </xf>
    <xf numFmtId="0" fontId="0" fillId="0" borderId="0" xfId="22" applyFont="1" applyFill="1" applyBorder="1" applyAlignment="1" applyProtection="1">
      <alignment horizontal="centerContinuous"/>
      <protection hidden="1"/>
    </xf>
    <xf numFmtId="0" fontId="0" fillId="0" borderId="0" xfId="22" applyFont="1" applyFill="1" applyBorder="1" applyAlignment="1" applyProtection="1">
      <alignment horizontal="right"/>
      <protection hidden="1"/>
    </xf>
    <xf numFmtId="174" fontId="0" fillId="0" borderId="22" xfId="0" applyNumberFormat="1" applyFont="1" applyBorder="1" applyAlignment="1" applyProtection="1">
      <alignment/>
      <protection/>
    </xf>
    <xf numFmtId="174" fontId="0" fillId="0" borderId="25" xfId="0" applyNumberFormat="1" applyFont="1" applyBorder="1" applyAlignment="1" applyProtection="1">
      <alignment/>
      <protection/>
    </xf>
    <xf numFmtId="0" fontId="10" fillId="0" borderId="26" xfId="0" applyFont="1" applyBorder="1" applyAlignment="1" applyProtection="1">
      <alignment horizontal="centerContinuous"/>
      <protection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/>
      <protection/>
    </xf>
    <xf numFmtId="0" fontId="10" fillId="0" borderId="29" xfId="0" applyFont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center"/>
    </xf>
    <xf numFmtId="1" fontId="4" fillId="0" borderId="0" xfId="21" applyNumberForma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2" borderId="5" xfId="0" applyFont="1" applyFill="1" applyBorder="1" applyAlignment="1">
      <alignment horizontal="right"/>
    </xf>
    <xf numFmtId="0" fontId="0" fillId="0" borderId="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10" fillId="2" borderId="6" xfId="0" applyFont="1" applyFill="1" applyBorder="1" applyAlignment="1">
      <alignment horizontal="right"/>
    </xf>
    <xf numFmtId="0" fontId="0" fillId="0" borderId="31" xfId="0" applyBorder="1" applyAlignment="1" applyProtection="1">
      <alignment/>
      <protection locked="0"/>
    </xf>
    <xf numFmtId="0" fontId="9" fillId="4" borderId="19" xfId="0" applyFont="1" applyFill="1" applyBorder="1" applyAlignment="1">
      <alignment horizontal="center"/>
    </xf>
    <xf numFmtId="0" fontId="9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vertical="center"/>
    </xf>
    <xf numFmtId="0" fontId="14" fillId="4" borderId="34" xfId="0" applyFont="1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1" fillId="2" borderId="6" xfId="0" applyFont="1" applyFill="1" applyBorder="1" applyAlignment="1">
      <alignment/>
    </xf>
    <xf numFmtId="0" fontId="10" fillId="2" borderId="27" xfId="0" applyFont="1" applyFill="1" applyBorder="1" applyAlignment="1">
      <alignment horizontal="center" vertical="center"/>
    </xf>
    <xf numFmtId="0" fontId="0" fillId="2" borderId="19" xfId="0" applyFill="1" applyBorder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Continuous" vertical="center"/>
    </xf>
    <xf numFmtId="0" fontId="19" fillId="2" borderId="3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Continuous" vertical="center" wrapText="1"/>
    </xf>
    <xf numFmtId="174" fontId="10" fillId="0" borderId="37" xfId="0" applyNumberFormat="1" applyFont="1" applyBorder="1" applyAlignment="1" applyProtection="1">
      <alignment horizontal="center" vertical="center"/>
      <protection locked="0"/>
    </xf>
    <xf numFmtId="174" fontId="10" fillId="0" borderId="38" xfId="0" applyNumberFormat="1" applyFont="1" applyBorder="1" applyAlignment="1" applyProtection="1">
      <alignment horizontal="center" vertical="center"/>
      <protection locked="0"/>
    </xf>
    <xf numFmtId="174" fontId="10" fillId="0" borderId="39" xfId="0" applyNumberFormat="1" applyFont="1" applyBorder="1" applyAlignment="1" applyProtection="1">
      <alignment horizontal="center" vertical="center"/>
      <protection locked="0"/>
    </xf>
    <xf numFmtId="174" fontId="19" fillId="3" borderId="40" xfId="0" applyNumberFormat="1" applyFont="1" applyFill="1" applyBorder="1" applyAlignment="1">
      <alignment horizontal="center"/>
    </xf>
    <xf numFmtId="0" fontId="14" fillId="2" borderId="19" xfId="0" applyFont="1" applyFill="1" applyBorder="1" applyAlignment="1">
      <alignment/>
    </xf>
    <xf numFmtId="0" fontId="10" fillId="2" borderId="27" xfId="0" applyFont="1" applyFill="1" applyBorder="1" applyAlignment="1">
      <alignment horizontal="centerContinuous" vertical="center" wrapText="1"/>
    </xf>
    <xf numFmtId="0" fontId="0" fillId="2" borderId="0" xfId="0" applyFill="1" applyAlignment="1">
      <alignment/>
    </xf>
    <xf numFmtId="0" fontId="10" fillId="0" borderId="31" xfId="0" applyFont="1" applyBorder="1" applyAlignment="1" applyProtection="1">
      <alignment horizontal="center"/>
      <protection locked="0"/>
    </xf>
    <xf numFmtId="0" fontId="10" fillId="2" borderId="36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Continuous" vertical="center" wrapText="1"/>
    </xf>
    <xf numFmtId="0" fontId="10" fillId="2" borderId="0" xfId="0" applyFont="1" applyFill="1" applyBorder="1" applyAlignment="1">
      <alignment horizontal="right"/>
    </xf>
    <xf numFmtId="174" fontId="10" fillId="0" borderId="31" xfId="0" applyNumberFormat="1" applyFont="1" applyFill="1" applyBorder="1" applyAlignment="1" applyProtection="1">
      <alignment horizontal="center"/>
      <protection locked="0"/>
    </xf>
    <xf numFmtId="174" fontId="19" fillId="3" borderId="4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/>
    </xf>
    <xf numFmtId="174" fontId="10" fillId="0" borderId="31" xfId="0" applyNumberFormat="1" applyFont="1" applyBorder="1" applyAlignment="1" applyProtection="1">
      <alignment horizontal="center"/>
      <protection locked="0"/>
    </xf>
    <xf numFmtId="0" fontId="10" fillId="2" borderId="42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/>
    </xf>
    <xf numFmtId="1" fontId="10" fillId="0" borderId="9" xfId="0" applyNumberFormat="1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 applyProtection="1">
      <alignment horizontal="center" vertical="center"/>
      <protection locked="0"/>
    </xf>
    <xf numFmtId="0" fontId="10" fillId="2" borderId="27" xfId="0" applyFont="1" applyFill="1" applyBorder="1" applyAlignment="1">
      <alignment horizontal="center"/>
    </xf>
    <xf numFmtId="1" fontId="10" fillId="0" borderId="43" xfId="0" applyNumberFormat="1" applyFont="1" applyBorder="1" applyAlignment="1" applyProtection="1">
      <alignment horizontal="center" vertical="center"/>
      <protection locked="0"/>
    </xf>
    <xf numFmtId="1" fontId="10" fillId="0" borderId="44" xfId="0" applyNumberFormat="1" applyFont="1" applyBorder="1" applyAlignment="1" applyProtection="1">
      <alignment horizontal="center" vertical="center"/>
      <protection locked="0"/>
    </xf>
    <xf numFmtId="1" fontId="10" fillId="0" borderId="45" xfId="0" applyNumberFormat="1" applyFont="1" applyBorder="1" applyAlignment="1" applyProtection="1">
      <alignment horizontal="center" vertical="center"/>
      <protection locked="0"/>
    </xf>
    <xf numFmtId="0" fontId="15" fillId="3" borderId="4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 vertical="center" wrapText="1"/>
    </xf>
    <xf numFmtId="0" fontId="0" fillId="2" borderId="32" xfId="0" applyFill="1" applyBorder="1" applyAlignment="1">
      <alignment/>
    </xf>
    <xf numFmtId="0" fontId="10" fillId="2" borderId="34" xfId="0" applyFont="1" applyFill="1" applyBorder="1" applyAlignment="1">
      <alignment horizontal="right" vertical="center" wrapText="1"/>
    </xf>
    <xf numFmtId="1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>
      <alignment horizontal="right" vertical="center"/>
    </xf>
    <xf numFmtId="1" fontId="10" fillId="0" borderId="31" xfId="0" applyNumberFormat="1" applyFont="1" applyBorder="1" applyAlignment="1" applyProtection="1">
      <alignment horizontal="center" vertical="center"/>
      <protection locked="0"/>
    </xf>
    <xf numFmtId="0" fontId="0" fillId="2" borderId="35" xfId="0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left"/>
    </xf>
    <xf numFmtId="0" fontId="9" fillId="2" borderId="2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Continuous" vertical="center"/>
    </xf>
    <xf numFmtId="0" fontId="0" fillId="2" borderId="47" xfId="0" applyFill="1" applyBorder="1" applyAlignment="1">
      <alignment/>
    </xf>
    <xf numFmtId="176" fontId="10" fillId="3" borderId="14" xfId="0" applyNumberFormat="1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0" fontId="11" fillId="3" borderId="48" xfId="0" applyFont="1" applyFill="1" applyBorder="1" applyAlignment="1">
      <alignment vertical="center"/>
    </xf>
    <xf numFmtId="174" fontId="10" fillId="3" borderId="20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11" fillId="3" borderId="49" xfId="0" applyFont="1" applyFill="1" applyBorder="1" applyAlignment="1">
      <alignment vertical="center"/>
    </xf>
    <xf numFmtId="0" fontId="10" fillId="3" borderId="50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vertical="center"/>
    </xf>
    <xf numFmtId="0" fontId="21" fillId="2" borderId="35" xfId="0" applyFont="1" applyFill="1" applyBorder="1" applyAlignment="1">
      <alignment/>
    </xf>
    <xf numFmtId="0" fontId="0" fillId="3" borderId="14" xfId="0" applyFill="1" applyBorder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174" fontId="10" fillId="3" borderId="14" xfId="0" applyNumberFormat="1" applyFont="1" applyFill="1" applyBorder="1" applyAlignment="1">
      <alignment horizontal="center" vertical="center"/>
    </xf>
    <xf numFmtId="0" fontId="0" fillId="3" borderId="44" xfId="0" applyFill="1" applyBorder="1" applyAlignment="1">
      <alignment vertical="center"/>
    </xf>
    <xf numFmtId="174" fontId="10" fillId="3" borderId="44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10" fillId="2" borderId="34" xfId="0" applyFont="1" applyFill="1" applyBorder="1" applyAlignment="1">
      <alignment horizontal="right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/>
    </xf>
    <xf numFmtId="174" fontId="10" fillId="6" borderId="14" xfId="0" applyNumberFormat="1" applyFont="1" applyFill="1" applyBorder="1" applyAlignment="1">
      <alignment horizontal="center"/>
    </xf>
    <xf numFmtId="0" fontId="0" fillId="2" borderId="34" xfId="0" applyFill="1" applyBorder="1" applyAlignment="1">
      <alignment/>
    </xf>
    <xf numFmtId="174" fontId="10" fillId="6" borderId="44" xfId="0" applyNumberFormat="1" applyFont="1" applyFill="1" applyBorder="1" applyAlignment="1">
      <alignment horizontal="center"/>
    </xf>
    <xf numFmtId="0" fontId="0" fillId="5" borderId="3" xfId="0" applyFill="1" applyBorder="1" applyAlignment="1">
      <alignment/>
    </xf>
    <xf numFmtId="0" fontId="22" fillId="5" borderId="24" xfId="0" applyFont="1" applyFill="1" applyBorder="1" applyAlignment="1">
      <alignment vertical="center"/>
    </xf>
    <xf numFmtId="0" fontId="0" fillId="5" borderId="24" xfId="0" applyFill="1" applyBorder="1" applyAlignment="1">
      <alignment/>
    </xf>
    <xf numFmtId="0" fontId="0" fillId="5" borderId="30" xfId="0" applyFill="1" applyBorder="1" applyAlignment="1">
      <alignment/>
    </xf>
    <xf numFmtId="0" fontId="10" fillId="0" borderId="21" xfId="21" applyFont="1" applyBorder="1" applyAlignment="1" applyProtection="1">
      <alignment horizontal="centerContinuous" vertical="center"/>
      <protection/>
    </xf>
    <xf numFmtId="0" fontId="10" fillId="0" borderId="1" xfId="21" applyFont="1" applyBorder="1" applyAlignment="1" applyProtection="1">
      <alignment horizontal="centerContinuous" vertical="center"/>
      <protection/>
    </xf>
    <xf numFmtId="0" fontId="11" fillId="7" borderId="0" xfId="21" applyFont="1" applyFill="1" applyBorder="1" applyProtection="1">
      <alignment horizontal="center" vertical="center"/>
      <protection locked="0"/>
    </xf>
    <xf numFmtId="1" fontId="0" fillId="8" borderId="13" xfId="0" applyNumberFormat="1" applyFont="1" applyFill="1" applyBorder="1" applyAlignment="1" applyProtection="1">
      <alignment horizontal="center" vertical="center"/>
      <protection locked="0"/>
    </xf>
    <xf numFmtId="1" fontId="0" fillId="8" borderId="43" xfId="0" applyNumberFormat="1" applyFont="1" applyFill="1" applyBorder="1" applyAlignment="1" applyProtection="1">
      <alignment horizontal="center" vertical="center"/>
      <protection locked="0"/>
    </xf>
    <xf numFmtId="1" fontId="0" fillId="8" borderId="14" xfId="0" applyNumberFormat="1" applyFont="1" applyFill="1" applyBorder="1" applyAlignment="1" applyProtection="1">
      <alignment horizontal="center" vertical="center"/>
      <protection locked="0"/>
    </xf>
    <xf numFmtId="1" fontId="0" fillId="8" borderId="15" xfId="0" applyNumberFormat="1" applyFont="1" applyFill="1" applyBorder="1" applyAlignment="1" applyProtection="1">
      <alignment horizontal="center" vertical="center"/>
      <protection locked="0"/>
    </xf>
    <xf numFmtId="1" fontId="0" fillId="8" borderId="44" xfId="0" applyNumberFormat="1" applyFont="1" applyFill="1" applyBorder="1" applyAlignment="1" applyProtection="1">
      <alignment horizontal="center" vertical="center"/>
      <protection locked="0"/>
    </xf>
    <xf numFmtId="1" fontId="0" fillId="8" borderId="49" xfId="0" applyNumberFormat="1" applyFont="1" applyFill="1" applyBorder="1" applyAlignment="1" applyProtection="1">
      <alignment horizontal="center" vertical="center"/>
      <protection locked="0"/>
    </xf>
    <xf numFmtId="1" fontId="0" fillId="8" borderId="13" xfId="0" applyNumberFormat="1" applyFont="1" applyFill="1" applyBorder="1" applyAlignment="1" applyProtection="1">
      <alignment horizontal="center"/>
      <protection locked="0"/>
    </xf>
    <xf numFmtId="1" fontId="0" fillId="8" borderId="14" xfId="0" applyNumberFormat="1" applyFont="1" applyFill="1" applyBorder="1" applyAlignment="1" applyProtection="1">
      <alignment horizontal="center"/>
      <protection locked="0"/>
    </xf>
    <xf numFmtId="1" fontId="0" fillId="8" borderId="43" xfId="0" applyNumberFormat="1" applyFont="1" applyFill="1" applyBorder="1" applyAlignment="1" applyProtection="1">
      <alignment horizontal="center"/>
      <protection locked="0"/>
    </xf>
    <xf numFmtId="1" fontId="0" fillId="8" borderId="44" xfId="0" applyNumberFormat="1" applyFont="1" applyFill="1" applyBorder="1" applyAlignment="1" applyProtection="1">
      <alignment horizontal="center"/>
      <protection locked="0"/>
    </xf>
    <xf numFmtId="1" fontId="0" fillId="3" borderId="13" xfId="0" applyNumberFormat="1" applyFont="1" applyFill="1" applyBorder="1" applyAlignment="1" applyProtection="1">
      <alignment horizontal="center" vertical="center"/>
      <protection locked="0"/>
    </xf>
    <xf numFmtId="1" fontId="0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3" borderId="16" xfId="0" applyNumberFormat="1" applyFont="1" applyFill="1" applyBorder="1" applyAlignment="1" applyProtection="1">
      <alignment horizontal="center" vertical="center"/>
      <protection locked="0"/>
    </xf>
    <xf numFmtId="1" fontId="0" fillId="3" borderId="43" xfId="0" applyNumberFormat="1" applyFont="1" applyFill="1" applyBorder="1" applyAlignment="1" applyProtection="1">
      <alignment horizontal="center" vertical="center"/>
      <protection locked="0"/>
    </xf>
    <xf numFmtId="1" fontId="0" fillId="3" borderId="44" xfId="0" applyNumberFormat="1" applyFont="1" applyFill="1" applyBorder="1" applyAlignment="1" applyProtection="1">
      <alignment horizontal="center" vertical="center"/>
      <protection locked="0"/>
    </xf>
    <xf numFmtId="1" fontId="0" fillId="3" borderId="45" xfId="0" applyNumberFormat="1" applyFont="1" applyFill="1" applyBorder="1" applyAlignment="1" applyProtection="1">
      <alignment horizontal="center" vertical="center"/>
      <protection locked="0"/>
    </xf>
    <xf numFmtId="1" fontId="0" fillId="3" borderId="14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ont="1" applyFill="1" applyBorder="1" applyAlignment="1" applyProtection="1">
      <alignment horizontal="center"/>
      <protection locked="0"/>
    </xf>
    <xf numFmtId="1" fontId="0" fillId="3" borderId="44" xfId="0" applyNumberFormat="1" applyFont="1" applyFill="1" applyBorder="1" applyAlignment="1" applyProtection="1">
      <alignment horizontal="center"/>
      <protection locked="0"/>
    </xf>
    <xf numFmtId="1" fontId="0" fillId="3" borderId="45" xfId="0" applyNumberFormat="1" applyFont="1" applyFill="1" applyBorder="1" applyAlignment="1" applyProtection="1">
      <alignment horizontal="center"/>
      <protection locked="0"/>
    </xf>
    <xf numFmtId="174" fontId="0" fillId="9" borderId="28" xfId="0" applyNumberFormat="1" applyFont="1" applyFill="1" applyBorder="1" applyAlignment="1" applyProtection="1">
      <alignment horizontal="center"/>
      <protection locked="0"/>
    </xf>
    <xf numFmtId="174" fontId="0" fillId="9" borderId="46" xfId="0" applyNumberFormat="1" applyFont="1" applyFill="1" applyBorder="1" applyAlignment="1" applyProtection="1">
      <alignment horizontal="center"/>
      <protection locked="0"/>
    </xf>
    <xf numFmtId="0" fontId="0" fillId="10" borderId="23" xfId="0" applyFont="1" applyFill="1" applyBorder="1" applyAlignment="1" applyProtection="1">
      <alignment horizontal="centerContinuous"/>
      <protection locked="0"/>
    </xf>
    <xf numFmtId="2" fontId="11" fillId="3" borderId="52" xfId="21" applyNumberFormat="1" applyFont="1" applyFill="1" applyBorder="1" applyAlignment="1" applyProtection="1">
      <alignment horizontal="center" vertical="center"/>
      <protection hidden="1"/>
    </xf>
    <xf numFmtId="167" fontId="11" fillId="3" borderId="31" xfId="21" applyNumberFormat="1" applyFont="1" applyFill="1" applyBorder="1" applyAlignment="1" applyProtection="1">
      <alignment horizontal="center" vertical="center"/>
      <protection hidden="1"/>
    </xf>
    <xf numFmtId="175" fontId="11" fillId="11" borderId="53" xfId="0" applyNumberFormat="1" applyFont="1" applyFill="1" applyBorder="1" applyAlignment="1" applyProtection="1">
      <alignment horizontal="center" vertical="center"/>
      <protection locked="0"/>
    </xf>
    <xf numFmtId="175" fontId="11" fillId="11" borderId="46" xfId="0" applyNumberFormat="1" applyFont="1" applyFill="1" applyBorder="1" applyAlignment="1" applyProtection="1">
      <alignment horizontal="center" vertical="center"/>
      <protection locked="0"/>
    </xf>
    <xf numFmtId="14" fontId="11" fillId="11" borderId="53" xfId="0" applyNumberFormat="1" applyFont="1" applyFill="1" applyBorder="1" applyAlignment="1" applyProtection="1">
      <alignment horizontal="center" vertical="center"/>
      <protection locked="0"/>
    </xf>
    <xf numFmtId="14" fontId="11" fillId="11" borderId="46" xfId="0" applyNumberFormat="1" applyFont="1" applyFill="1" applyBorder="1" applyAlignment="1" applyProtection="1">
      <alignment horizontal="center" vertical="center"/>
      <protection locked="0"/>
    </xf>
    <xf numFmtId="0" fontId="11" fillId="11" borderId="14" xfId="21" applyFont="1" applyFill="1" applyBorder="1" applyAlignment="1" applyProtection="1">
      <alignment horizontal="center" vertical="center"/>
      <protection locked="0"/>
    </xf>
    <xf numFmtId="0" fontId="11" fillId="9" borderId="14" xfId="0" applyFont="1" applyFill="1" applyBorder="1" applyAlignment="1" applyProtection="1">
      <alignment horizontal="center"/>
      <protection hidden="1"/>
    </xf>
    <xf numFmtId="0" fontId="1" fillId="9" borderId="27" xfId="0" applyFont="1" applyFill="1" applyBorder="1" applyAlignment="1" applyProtection="1">
      <alignment horizontal="center"/>
      <protection/>
    </xf>
    <xf numFmtId="1" fontId="15" fillId="9" borderId="46" xfId="0" applyNumberFormat="1" applyFont="1" applyFill="1" applyBorder="1" applyAlignment="1" applyProtection="1">
      <alignment horizontal="center"/>
      <protection hidden="1"/>
    </xf>
    <xf numFmtId="0" fontId="10" fillId="10" borderId="39" xfId="0" applyFont="1" applyFill="1" applyBorder="1" applyAlignment="1" applyProtection="1">
      <alignment horizontal="center"/>
      <protection locked="0"/>
    </xf>
    <xf numFmtId="0" fontId="10" fillId="10" borderId="30" xfId="0" applyFont="1" applyFill="1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equals" xfId="21"/>
    <cellStyle name="Normal_FREE_ENT3" xfId="22"/>
    <cellStyle name="Normal_MRA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5</xdr:row>
      <xdr:rowOff>219075</xdr:rowOff>
    </xdr:from>
    <xdr:to>
      <xdr:col>1</xdr:col>
      <xdr:colOff>1371600</xdr:colOff>
      <xdr:row>6</xdr:row>
      <xdr:rowOff>228600</xdr:rowOff>
    </xdr:to>
    <xdr:sp macro="[0]!acceldel">
      <xdr:nvSpPr>
        <xdr:cNvPr id="1" name="Text 1"/>
        <xdr:cNvSpPr txBox="1">
          <a:spLocks noChangeArrowheads="1"/>
        </xdr:cNvSpPr>
      </xdr:nvSpPr>
      <xdr:spPr>
        <a:xfrm>
          <a:off x="438150" y="1343025"/>
          <a:ext cx="1104900" cy="2381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Delete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47</xdr:row>
      <xdr:rowOff>133350</xdr:rowOff>
    </xdr:from>
    <xdr:to>
      <xdr:col>5</xdr:col>
      <xdr:colOff>361950</xdr:colOff>
      <xdr:row>49</xdr:row>
      <xdr:rowOff>9525</xdr:rowOff>
    </xdr:to>
    <xdr:sp macro="[0]!delaudit">
      <xdr:nvSpPr>
        <xdr:cNvPr id="1" name="Text 1"/>
        <xdr:cNvSpPr txBox="1">
          <a:spLocks noChangeArrowheads="1"/>
        </xdr:cNvSpPr>
      </xdr:nvSpPr>
      <xdr:spPr>
        <a:xfrm>
          <a:off x="1638300" y="8848725"/>
          <a:ext cx="1390650" cy="2952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Delete</a:t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22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868025" y="5334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28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306425" y="533400"/>
          <a:ext cx="2438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28</xdr:col>
      <xdr:colOff>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306425" y="742950"/>
          <a:ext cx="2438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19</xdr:row>
      <xdr:rowOff>0</xdr:rowOff>
    </xdr:from>
    <xdr:to>
      <xdr:col>3</xdr:col>
      <xdr:colOff>0</xdr:colOff>
      <xdr:row>20</xdr:row>
      <xdr:rowOff>0</xdr:rowOff>
    </xdr:to>
    <xdr:sp>
      <xdr:nvSpPr>
        <xdr:cNvPr id="1" name="Rectangle 6"/>
        <xdr:cNvSpPr>
          <a:spLocks/>
        </xdr:cNvSpPr>
      </xdr:nvSpPr>
      <xdr:spPr>
        <a:xfrm>
          <a:off x="2590800" y="3990975"/>
          <a:ext cx="10287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20</xdr:row>
      <xdr:rowOff>0</xdr:rowOff>
    </xdr:to>
    <xdr:sp>
      <xdr:nvSpPr>
        <xdr:cNvPr id="2" name="Rectangle 7"/>
        <xdr:cNvSpPr>
          <a:spLocks/>
        </xdr:cNvSpPr>
      </xdr:nvSpPr>
      <xdr:spPr>
        <a:xfrm>
          <a:off x="7477125" y="3990975"/>
          <a:ext cx="819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7</xdr:col>
      <xdr:colOff>342900</xdr:colOff>
      <xdr:row>8</xdr:row>
      <xdr:rowOff>152400</xdr:rowOff>
    </xdr:to>
    <xdr:sp>
      <xdr:nvSpPr>
        <xdr:cNvPr id="3" name="Rectangle 8"/>
        <xdr:cNvSpPr>
          <a:spLocks/>
        </xdr:cNvSpPr>
      </xdr:nvSpPr>
      <xdr:spPr>
        <a:xfrm>
          <a:off x="847725" y="676275"/>
          <a:ext cx="7791450" cy="11525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7</xdr:col>
      <xdr:colOff>352425</xdr:colOff>
      <xdr:row>15</xdr:row>
      <xdr:rowOff>38100</xdr:rowOff>
    </xdr:to>
    <xdr:sp>
      <xdr:nvSpPr>
        <xdr:cNvPr id="4" name="Rectangle 10"/>
        <xdr:cNvSpPr>
          <a:spLocks/>
        </xdr:cNvSpPr>
      </xdr:nvSpPr>
      <xdr:spPr>
        <a:xfrm>
          <a:off x="847725" y="1962150"/>
          <a:ext cx="7800975" cy="1228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0</xdr:rowOff>
    </xdr:from>
    <xdr:to>
      <xdr:col>7</xdr:col>
      <xdr:colOff>342900</xdr:colOff>
      <xdr:row>22</xdr:row>
      <xdr:rowOff>238125</xdr:rowOff>
    </xdr:to>
    <xdr:sp>
      <xdr:nvSpPr>
        <xdr:cNvPr id="5" name="Rectangle 11"/>
        <xdr:cNvSpPr>
          <a:spLocks/>
        </xdr:cNvSpPr>
      </xdr:nvSpPr>
      <xdr:spPr>
        <a:xfrm>
          <a:off x="857250" y="3733800"/>
          <a:ext cx="7781925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23</xdr:row>
      <xdr:rowOff>171450</xdr:rowOff>
    </xdr:from>
    <xdr:to>
      <xdr:col>7</xdr:col>
      <xdr:colOff>342900</xdr:colOff>
      <xdr:row>25</xdr:row>
      <xdr:rowOff>28575</xdr:rowOff>
    </xdr:to>
    <xdr:sp>
      <xdr:nvSpPr>
        <xdr:cNvPr id="6" name="Rectangle 8"/>
        <xdr:cNvSpPr>
          <a:spLocks/>
        </xdr:cNvSpPr>
      </xdr:nvSpPr>
      <xdr:spPr>
        <a:xfrm>
          <a:off x="847725" y="5038725"/>
          <a:ext cx="7791450" cy="228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42"/>
  <sheetViews>
    <sheetView showGridLines="0" zoomScale="80" zoomScaleNormal="80" workbookViewId="0" topLeftCell="A1">
      <selection activeCell="C1" sqref="C1"/>
    </sheetView>
  </sheetViews>
  <sheetFormatPr defaultColWidth="9.140625" defaultRowHeight="12.75"/>
  <cols>
    <col min="1" max="1" width="2.57421875" style="0" customWidth="1"/>
    <col min="2" max="2" width="25.28125" style="0" customWidth="1"/>
    <col min="3" max="3" width="18.140625" style="0" customWidth="1"/>
    <col min="4" max="4" width="18.421875" style="0" customWidth="1"/>
    <col min="5" max="5" width="24.57421875" style="0" customWidth="1"/>
    <col min="6" max="6" width="20.7109375" style="0" customWidth="1"/>
    <col min="7" max="7" width="16.00390625" style="0" customWidth="1"/>
  </cols>
  <sheetData>
    <row r="1" spans="2:7" ht="16.5" thickBot="1">
      <c r="B1" s="108" t="s">
        <v>0</v>
      </c>
      <c r="C1" s="109"/>
      <c r="D1" s="110"/>
      <c r="E1" s="111"/>
      <c r="F1" s="112" t="s">
        <v>1</v>
      </c>
      <c r="G1" s="113"/>
    </row>
    <row r="2" spans="2:7" ht="18">
      <c r="B2" s="114" t="s">
        <v>2</v>
      </c>
      <c r="C2" s="115" t="s">
        <v>3</v>
      </c>
      <c r="D2" s="116"/>
      <c r="E2" s="116"/>
      <c r="F2" s="116"/>
      <c r="G2" s="117"/>
    </row>
    <row r="3" spans="2:7" ht="18">
      <c r="B3" s="114" t="s">
        <v>4</v>
      </c>
      <c r="C3" s="115" t="s">
        <v>5</v>
      </c>
      <c r="D3" s="116"/>
      <c r="E3" s="116"/>
      <c r="F3" s="116"/>
      <c r="G3" s="117"/>
    </row>
    <row r="4" spans="2:7" ht="18">
      <c r="B4" s="114" t="s">
        <v>6</v>
      </c>
      <c r="C4" s="115" t="s">
        <v>7</v>
      </c>
      <c r="D4" s="116"/>
      <c r="E4" s="116"/>
      <c r="F4" s="116"/>
      <c r="G4" s="117"/>
    </row>
    <row r="5" spans="2:7" ht="18">
      <c r="B5" s="114" t="s">
        <v>8</v>
      </c>
      <c r="C5" s="115" t="s">
        <v>9</v>
      </c>
      <c r="D5" s="116"/>
      <c r="E5" s="116"/>
      <c r="F5" s="116"/>
      <c r="G5" s="117"/>
    </row>
    <row r="6" spans="2:7" ht="18">
      <c r="B6" s="114" t="s">
        <v>10</v>
      </c>
      <c r="C6" s="115" t="s">
        <v>11</v>
      </c>
      <c r="D6" s="116"/>
      <c r="E6" s="116"/>
      <c r="F6" s="116"/>
      <c r="G6" s="117"/>
    </row>
    <row r="7" spans="2:7" ht="21" thickBot="1">
      <c r="B7" s="118"/>
      <c r="C7" s="119" t="s">
        <v>12</v>
      </c>
      <c r="D7" s="120"/>
      <c r="E7" s="120"/>
      <c r="F7" s="120"/>
      <c r="G7" s="121"/>
    </row>
    <row r="8" spans="2:7" ht="15.75">
      <c r="B8" s="122"/>
      <c r="C8" s="123"/>
      <c r="D8" s="123"/>
      <c r="E8" s="123"/>
      <c r="F8" s="124">
        <f>SUM(C11:F11)</f>
        <v>0</v>
      </c>
      <c r="G8" s="125" t="s">
        <v>13</v>
      </c>
    </row>
    <row r="9" spans="2:7" ht="15.75">
      <c r="B9" s="126"/>
      <c r="C9" s="127"/>
      <c r="D9" s="128" t="s">
        <v>14</v>
      </c>
      <c r="E9" s="129"/>
      <c r="F9" s="129"/>
      <c r="G9" s="130" t="s">
        <v>15</v>
      </c>
    </row>
    <row r="10" spans="2:7" ht="16.5" thickBot="1">
      <c r="B10" s="126"/>
      <c r="C10" s="18" t="s">
        <v>16</v>
      </c>
      <c r="D10" s="18" t="s">
        <v>17</v>
      </c>
      <c r="E10" s="18" t="s">
        <v>18</v>
      </c>
      <c r="F10" s="18" t="s">
        <v>19</v>
      </c>
      <c r="G10" s="131" t="s">
        <v>20</v>
      </c>
    </row>
    <row r="11" spans="2:7" ht="18.75" thickBot="1">
      <c r="B11" s="114" t="s">
        <v>2</v>
      </c>
      <c r="C11" s="132"/>
      <c r="D11" s="133"/>
      <c r="E11" s="133"/>
      <c r="F11" s="134"/>
      <c r="G11" s="135">
        <f>IF(E13=4,F8,IF(E13=3,F8*0.75,IF(E13=2,F8*0.5,IF(E13=1,F8*0.5,IF(E13=0,F8*0.25,0)))))</f>
        <v>0</v>
      </c>
    </row>
    <row r="12" spans="2:7" ht="18.75" thickBot="1">
      <c r="B12" s="136"/>
      <c r="C12" s="127"/>
      <c r="D12" s="127"/>
      <c r="E12" s="127"/>
      <c r="F12" s="127"/>
      <c r="G12" s="137" t="s">
        <v>21</v>
      </c>
    </row>
    <row r="13" spans="2:7" ht="18.75" thickBot="1">
      <c r="B13" s="114" t="s">
        <v>4</v>
      </c>
      <c r="C13" s="138"/>
      <c r="D13" s="128" t="s">
        <v>22</v>
      </c>
      <c r="E13" s="139"/>
      <c r="F13" s="127"/>
      <c r="G13" s="140" t="s">
        <v>23</v>
      </c>
    </row>
    <row r="14" spans="2:8" ht="18.75" thickBot="1">
      <c r="B14" s="136"/>
      <c r="C14" s="127"/>
      <c r="D14" s="127"/>
      <c r="E14" s="127"/>
      <c r="F14" s="127"/>
      <c r="G14" s="141" t="s">
        <v>24</v>
      </c>
      <c r="H14" s="105"/>
    </row>
    <row r="15" spans="2:7" ht="18.75" thickBot="1">
      <c r="B15" s="114" t="s">
        <v>6</v>
      </c>
      <c r="C15" s="127"/>
      <c r="D15" s="142" t="s">
        <v>25</v>
      </c>
      <c r="E15" s="143"/>
      <c r="F15" s="127"/>
      <c r="G15" s="144">
        <f>G11*G19/30*2</f>
        <v>0</v>
      </c>
    </row>
    <row r="16" spans="2:7" ht="16.5" thickBot="1">
      <c r="B16" s="126"/>
      <c r="C16" s="127"/>
      <c r="D16" s="145" t="s">
        <v>26</v>
      </c>
      <c r="E16" s="146"/>
      <c r="F16" s="127"/>
      <c r="G16" s="147" t="s">
        <v>27</v>
      </c>
    </row>
    <row r="17" spans="2:7" ht="18.75" thickBot="1">
      <c r="B17" s="136"/>
      <c r="C17" s="127"/>
      <c r="D17" s="18" t="s">
        <v>28</v>
      </c>
      <c r="E17" s="18" t="s">
        <v>29</v>
      </c>
      <c r="F17" s="18" t="s">
        <v>30</v>
      </c>
      <c r="G17" s="148" t="str">
        <f>IF(E16&gt;(G11*(G19/30)*2),"Yes","No")</f>
        <v>No</v>
      </c>
    </row>
    <row r="18" spans="2:7" ht="18">
      <c r="B18" s="114" t="s">
        <v>8</v>
      </c>
      <c r="C18" s="142" t="s">
        <v>31</v>
      </c>
      <c r="D18" s="149"/>
      <c r="E18" s="150"/>
      <c r="F18" s="151"/>
      <c r="G18" s="152" t="s">
        <v>32</v>
      </c>
    </row>
    <row r="19" spans="2:7" ht="18.75" thickBot="1">
      <c r="B19" s="136"/>
      <c r="C19" s="142" t="s">
        <v>33</v>
      </c>
      <c r="D19" s="153"/>
      <c r="E19" s="154"/>
      <c r="F19" s="155"/>
      <c r="G19" s="156">
        <f>((D19*360)+(E19*30)+F19)-((D18*360)+(E18*30)+F18)</f>
        <v>0</v>
      </c>
    </row>
    <row r="20" spans="2:7" ht="18.75" thickBot="1">
      <c r="B20" s="136"/>
      <c r="C20" s="157" t="s">
        <v>34</v>
      </c>
      <c r="D20" s="127"/>
      <c r="E20" s="127"/>
      <c r="F20" s="127"/>
      <c r="G20" s="158"/>
    </row>
    <row r="21" spans="2:7" ht="18.75" thickBot="1">
      <c r="B21" s="118" t="s">
        <v>10</v>
      </c>
      <c r="C21" s="159" t="s">
        <v>35</v>
      </c>
      <c r="D21" s="160"/>
      <c r="E21" s="161" t="s">
        <v>36</v>
      </c>
      <c r="F21" s="162"/>
      <c r="G21" s="163"/>
    </row>
    <row r="22" spans="2:7" ht="18.75" thickBot="1">
      <c r="B22" s="164"/>
      <c r="C22" s="165"/>
      <c r="D22" s="166"/>
      <c r="E22" s="167" t="s">
        <v>37</v>
      </c>
      <c r="F22" s="166"/>
      <c r="G22" s="168"/>
    </row>
    <row r="23" spans="2:7" ht="18">
      <c r="B23" s="122"/>
      <c r="C23" s="123"/>
      <c r="D23" s="127"/>
      <c r="E23" s="169" t="s">
        <v>38</v>
      </c>
      <c r="F23" s="170"/>
      <c r="G23" s="171"/>
    </row>
    <row r="24" spans="2:7" ht="15.75">
      <c r="B24" s="126"/>
      <c r="C24" s="145" t="s">
        <v>39</v>
      </c>
      <c r="D24" s="172">
        <f>E18</f>
        <v>0</v>
      </c>
      <c r="E24" s="172">
        <f>F18</f>
        <v>0</v>
      </c>
      <c r="F24" s="173">
        <f>D18</f>
        <v>0</v>
      </c>
      <c r="G24" s="158"/>
    </row>
    <row r="25" spans="2:7" ht="15.75">
      <c r="B25" s="126"/>
      <c r="C25" s="145" t="s">
        <v>40</v>
      </c>
      <c r="D25" s="174"/>
      <c r="E25" s="175" t="s">
        <v>41</v>
      </c>
      <c r="F25" s="176"/>
      <c r="G25" s="158"/>
    </row>
    <row r="26" spans="2:7" ht="15.75">
      <c r="B26" s="126"/>
      <c r="C26" s="145" t="s">
        <v>42</v>
      </c>
      <c r="D26" s="174"/>
      <c r="E26" s="175">
        <v>341</v>
      </c>
      <c r="F26" s="176"/>
      <c r="G26" s="158"/>
    </row>
    <row r="27" spans="2:7" ht="15.75">
      <c r="B27" s="126"/>
      <c r="C27" s="145" t="s">
        <v>43</v>
      </c>
      <c r="D27" s="174"/>
      <c r="E27" s="177">
        <f>IF(AND(C42="Eligible for 60% of Course Cost",E15*0.6&lt;G28),E15,IF(C42="Eligible for Remaining Entitlement",E37/0.6,0))</f>
        <v>0</v>
      </c>
      <c r="F27" s="176"/>
      <c r="G27" s="158"/>
    </row>
    <row r="28" spans="2:7" ht="16.5" thickBot="1">
      <c r="B28" s="178"/>
      <c r="C28" s="161" t="s">
        <v>44</v>
      </c>
      <c r="D28" s="179"/>
      <c r="E28" s="180">
        <v>100</v>
      </c>
      <c r="F28" s="181"/>
      <c r="G28" s="182">
        <f>(D21*F8)+((F21/30)*F8)</f>
        <v>0</v>
      </c>
    </row>
    <row r="29" spans="2:7" ht="18">
      <c r="B29" s="122"/>
      <c r="C29" s="123"/>
      <c r="D29" s="127"/>
      <c r="E29" s="169" t="s">
        <v>45</v>
      </c>
      <c r="F29" s="170"/>
      <c r="G29" s="171"/>
    </row>
    <row r="30" spans="2:7" ht="15.75">
      <c r="B30" s="126"/>
      <c r="C30" s="145" t="s">
        <v>46</v>
      </c>
      <c r="D30" s="183"/>
      <c r="E30" s="184">
        <v>341</v>
      </c>
      <c r="F30" s="183"/>
      <c r="G30" s="158"/>
    </row>
    <row r="31" spans="2:7" ht="15.75">
      <c r="B31" s="126"/>
      <c r="C31" s="145" t="s">
        <v>47</v>
      </c>
      <c r="D31" s="183"/>
      <c r="E31" s="184" t="s">
        <v>48</v>
      </c>
      <c r="F31" s="183"/>
      <c r="G31" s="158"/>
    </row>
    <row r="32" spans="2:7" ht="15.75">
      <c r="B32" s="126"/>
      <c r="C32" s="145" t="s">
        <v>49</v>
      </c>
      <c r="D32" s="183"/>
      <c r="E32" s="184">
        <v>61</v>
      </c>
      <c r="F32" s="183"/>
      <c r="G32" s="158"/>
    </row>
    <row r="33" spans="2:7" ht="15.75">
      <c r="B33" s="126"/>
      <c r="C33" s="145" t="s">
        <v>50</v>
      </c>
      <c r="D33" s="183"/>
      <c r="E33" s="185">
        <f>(E37-(E28*TRUNC(E35,2)*0.6))/0.6</f>
        <v>0</v>
      </c>
      <c r="F33" s="183"/>
      <c r="G33" s="158"/>
    </row>
    <row r="34" spans="2:7" ht="15.75">
      <c r="B34" s="126"/>
      <c r="C34" s="145" t="s">
        <v>44</v>
      </c>
      <c r="D34" s="183"/>
      <c r="E34" s="184">
        <v>100</v>
      </c>
      <c r="F34" s="183"/>
      <c r="G34" s="158"/>
    </row>
    <row r="35" spans="2:7" ht="16.5" thickBot="1">
      <c r="B35" s="178"/>
      <c r="C35" s="161" t="s">
        <v>51</v>
      </c>
      <c r="D35" s="186"/>
      <c r="E35" s="187">
        <f>TRUNC(E27/100,2)</f>
        <v>0</v>
      </c>
      <c r="F35" s="186"/>
      <c r="G35" s="163"/>
    </row>
    <row r="36" spans="2:7" ht="18">
      <c r="B36" s="122"/>
      <c r="C36" s="123"/>
      <c r="D36" s="127"/>
      <c r="E36" s="188" t="s">
        <v>52</v>
      </c>
      <c r="F36" s="170"/>
      <c r="G36" s="171"/>
    </row>
    <row r="37" spans="2:7" ht="15.75">
      <c r="B37" s="126"/>
      <c r="C37" s="145" t="s">
        <v>53</v>
      </c>
      <c r="D37" s="189"/>
      <c r="E37" s="177">
        <f>IF(AND(G17="yes",E15*0.6&lt;G28),E15*0.6,IF(G17="no",0,G28))</f>
        <v>0</v>
      </c>
      <c r="F37" s="190"/>
      <c r="G37" s="158"/>
    </row>
    <row r="38" spans="2:7" ht="16.5" thickBot="1">
      <c r="B38" s="178"/>
      <c r="C38" s="161" t="s">
        <v>54</v>
      </c>
      <c r="D38" s="191" t="s">
        <v>55</v>
      </c>
      <c r="E38" s="192">
        <f>IF(ISERROR(TRUNC(E37/F8,0)),"",(TRUNC(E37/F8,0)))</f>
      </c>
      <c r="F38" s="191" t="s">
        <v>56</v>
      </c>
      <c r="G38" s="193">
        <f>IF(ISERROR(ROUND((((E37/F8)-E38)*30),0)),"",(ROUND((((E37/F8)-E38)*30),0)))</f>
      </c>
    </row>
    <row r="39" spans="2:7" ht="15.75">
      <c r="B39" s="122"/>
      <c r="C39" s="123"/>
      <c r="D39" s="194" t="s">
        <v>57</v>
      </c>
      <c r="E39" s="195" t="str">
        <f>IF(E41&gt;E40,"No","Yes")</f>
        <v>Yes</v>
      </c>
      <c r="F39" s="123"/>
      <c r="G39" s="171"/>
    </row>
    <row r="40" spans="2:7" ht="15.75">
      <c r="B40" s="126"/>
      <c r="C40" s="127"/>
      <c r="D40" s="145" t="s">
        <v>58</v>
      </c>
      <c r="E40" s="196">
        <f>E37</f>
        <v>0</v>
      </c>
      <c r="F40" s="127"/>
      <c r="G40" s="158"/>
    </row>
    <row r="41" spans="2:7" ht="16.5" thickBot="1">
      <c r="B41" s="178"/>
      <c r="C41" s="197"/>
      <c r="D41" s="161" t="s">
        <v>59</v>
      </c>
      <c r="E41" s="198">
        <f>G11*G19/30</f>
        <v>0</v>
      </c>
      <c r="F41" s="197"/>
      <c r="G41" s="163"/>
    </row>
    <row r="42" spans="2:7" ht="30.75" thickBot="1">
      <c r="B42" s="199"/>
      <c r="C42" s="200" t="str">
        <f>IF(AND(G17="Yes",E15*0.6&lt;G28),"Eligible for 60% of Course Cost",IF(G17="No","Not Eligible for Accelerated Payment","Eligible for Remaining Entitlement"))</f>
        <v>Not Eligible for Accelerated Payment</v>
      </c>
      <c r="D42" s="201"/>
      <c r="E42" s="201"/>
      <c r="F42" s="201"/>
      <c r="G42" s="202"/>
    </row>
  </sheetData>
  <sheetProtection password="C96B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AB50"/>
  <sheetViews>
    <sheetView showGridLines="0" zoomScale="80" zoomScaleNormal="80" workbookViewId="0" topLeftCell="A1">
      <selection activeCell="G53" sqref="G53"/>
    </sheetView>
  </sheetViews>
  <sheetFormatPr defaultColWidth="9.140625" defaultRowHeight="12.75"/>
  <cols>
    <col min="1" max="2" width="9.140625" style="1" customWidth="1"/>
    <col min="3" max="3" width="2.140625" style="1" customWidth="1"/>
    <col min="4" max="4" width="10.421875" style="1" customWidth="1"/>
    <col min="5" max="5" width="9.140625" style="1" customWidth="1"/>
    <col min="6" max="6" width="9.28125" style="1" customWidth="1"/>
    <col min="7" max="7" width="9.8515625" style="1" customWidth="1"/>
    <col min="8" max="8" width="10.140625" style="1" customWidth="1"/>
    <col min="9" max="9" width="9.57421875" style="1" customWidth="1"/>
    <col min="10" max="10" width="14.140625" style="1" customWidth="1"/>
    <col min="11" max="11" width="23.7109375" style="1" customWidth="1"/>
    <col min="12" max="12" width="0" style="1" hidden="1" customWidth="1"/>
    <col min="13" max="13" width="10.140625" style="1" hidden="1" customWidth="1"/>
    <col min="14" max="15" width="0" style="1" hidden="1" customWidth="1"/>
    <col min="16" max="16" width="9.7109375" style="1" customWidth="1"/>
    <col min="17" max="16384" width="9.140625" style="1" customWidth="1"/>
  </cols>
  <sheetData>
    <row r="1" spans="3:19" ht="25.5" customHeight="1" thickBot="1">
      <c r="C1" s="45"/>
      <c r="D1" s="45"/>
      <c r="E1" s="46"/>
      <c r="F1" s="46"/>
      <c r="G1" s="47"/>
      <c r="H1" s="48" t="s">
        <v>60</v>
      </c>
      <c r="I1" s="47"/>
      <c r="J1" s="47"/>
      <c r="K1" s="47"/>
      <c r="L1" s="49"/>
      <c r="M1" s="49"/>
      <c r="N1" s="49"/>
      <c r="O1" s="49"/>
      <c r="P1" s="45"/>
      <c r="Q1" s="41"/>
      <c r="R1" s="42"/>
      <c r="S1" s="43"/>
    </row>
    <row r="2" spans="3:19" ht="16.5" customHeight="1" thickBot="1">
      <c r="C2" s="45"/>
      <c r="D2" s="50"/>
      <c r="E2" s="51" t="s">
        <v>1</v>
      </c>
      <c r="F2" s="239"/>
      <c r="G2" s="240"/>
      <c r="H2" s="47"/>
      <c r="I2" s="45"/>
      <c r="J2" s="52" t="s">
        <v>61</v>
      </c>
      <c r="K2" s="228"/>
      <c r="L2" s="49"/>
      <c r="M2" s="49"/>
      <c r="N2" s="49"/>
      <c r="O2" s="49"/>
      <c r="P2" s="45"/>
      <c r="Q2" s="41"/>
      <c r="R2" s="42"/>
      <c r="S2" s="42"/>
    </row>
    <row r="3" spans="3:28" ht="16.5" customHeight="1" thickBot="1">
      <c r="C3" s="45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5"/>
      <c r="Q3" s="41"/>
      <c r="R3" s="42"/>
      <c r="S3" s="42"/>
      <c r="T3" s="94"/>
      <c r="U3" s="95"/>
      <c r="V3" s="96"/>
      <c r="W3" s="94"/>
      <c r="X3" s="97"/>
      <c r="Y3" s="95"/>
      <c r="Z3" s="96"/>
      <c r="AA3" s="96"/>
      <c r="AB3" s="96"/>
    </row>
    <row r="4" spans="3:28" ht="14.25" customHeight="1" thickBot="1">
      <c r="C4" s="53"/>
      <c r="D4" s="54"/>
      <c r="E4" s="55"/>
      <c r="F4" s="55"/>
      <c r="G4" s="55"/>
      <c r="H4" s="56" t="s">
        <v>62</v>
      </c>
      <c r="I4" s="55"/>
      <c r="J4" s="55"/>
      <c r="K4" s="57"/>
      <c r="L4" s="49"/>
      <c r="M4" s="49"/>
      <c r="N4" s="49"/>
      <c r="O4" s="49"/>
      <c r="P4" s="45"/>
      <c r="Q4" s="41"/>
      <c r="R4" s="42"/>
      <c r="S4" s="42"/>
      <c r="T4" s="94"/>
      <c r="U4" s="96"/>
      <c r="V4" s="96"/>
      <c r="W4" s="94"/>
      <c r="X4" s="97"/>
      <c r="Y4" s="95"/>
      <c r="Z4" s="96"/>
      <c r="AA4" s="96"/>
      <c r="AB4" s="96"/>
    </row>
    <row r="5" spans="3:19" ht="14.25" customHeight="1">
      <c r="C5" s="45"/>
      <c r="D5" s="58"/>
      <c r="E5" s="59" t="s">
        <v>63</v>
      </c>
      <c r="F5" s="60"/>
      <c r="G5" s="61"/>
      <c r="H5" s="59" t="s">
        <v>64</v>
      </c>
      <c r="I5" s="62"/>
      <c r="J5" s="101" t="s">
        <v>23</v>
      </c>
      <c r="K5" s="103"/>
      <c r="L5" s="49"/>
      <c r="M5" s="49"/>
      <c r="N5" s="49"/>
      <c r="O5" s="49"/>
      <c r="P5" s="45"/>
      <c r="Q5" s="41"/>
      <c r="R5" s="42"/>
      <c r="S5" s="42"/>
    </row>
    <row r="6" spans="3:19" ht="14.25" customHeight="1">
      <c r="C6" s="45"/>
      <c r="D6" s="63" t="s">
        <v>65</v>
      </c>
      <c r="E6" s="64" t="s">
        <v>66</v>
      </c>
      <c r="F6" s="65" t="s">
        <v>67</v>
      </c>
      <c r="G6" s="66" t="s">
        <v>65</v>
      </c>
      <c r="H6" s="64" t="s">
        <v>66</v>
      </c>
      <c r="I6" s="67" t="s">
        <v>67</v>
      </c>
      <c r="J6" s="102" t="s">
        <v>68</v>
      </c>
      <c r="K6" s="103"/>
      <c r="L6" s="49"/>
      <c r="M6" s="49"/>
      <c r="N6" s="49"/>
      <c r="O6" s="49"/>
      <c r="P6" s="45"/>
      <c r="Q6" s="41"/>
      <c r="R6" s="42"/>
      <c r="S6" s="42"/>
    </row>
    <row r="7" spans="3:19" ht="14.25" customHeight="1" thickBot="1">
      <c r="C7" s="68"/>
      <c r="D7" s="206"/>
      <c r="E7" s="208"/>
      <c r="F7" s="209"/>
      <c r="G7" s="216"/>
      <c r="H7" s="217"/>
      <c r="I7" s="218"/>
      <c r="J7" s="226"/>
      <c r="K7" s="98">
        <f>L7/30*J7</f>
        <v>0</v>
      </c>
      <c r="L7" s="44">
        <f>((G7*360)+(H7*30)+I7)-((D7*360)+(E7*30)+F7)</f>
        <v>0</v>
      </c>
      <c r="M7" s="69">
        <f>G7</f>
        <v>0</v>
      </c>
      <c r="N7" s="70">
        <f aca="true" t="shared" si="0" ref="N7:N23">(YEAR(D7)*360)+(MONTH(D7)*30)+DAY(D7)</f>
        <v>684030</v>
      </c>
      <c r="O7" s="70">
        <f aca="true" t="shared" si="1" ref="O7:O23">(YEAR(M7)*360)+(MONTH(M7)*30)+DAY(M7)</f>
        <v>684030</v>
      </c>
      <c r="P7" s="71"/>
      <c r="Q7" s="41"/>
      <c r="R7" s="42"/>
      <c r="S7" s="42"/>
    </row>
    <row r="8" spans="3:19" ht="14.25" customHeight="1" thickBot="1">
      <c r="C8" s="45"/>
      <c r="D8" s="206"/>
      <c r="E8" s="208"/>
      <c r="F8" s="209"/>
      <c r="G8" s="216"/>
      <c r="H8" s="217"/>
      <c r="I8" s="218"/>
      <c r="J8" s="226"/>
      <c r="K8" s="98">
        <f aca="true" t="shared" si="2" ref="K8:K23">L8/30*J8</f>
        <v>0</v>
      </c>
      <c r="L8" s="44">
        <f aca="true" t="shared" si="3" ref="L8:L23">((G8*360)+(H8*30)+I8)-((D8*360)+(E8*30)+F8)</f>
        <v>0</v>
      </c>
      <c r="M8" s="69">
        <f aca="true" t="shared" si="4" ref="M8:M23">G8</f>
        <v>0</v>
      </c>
      <c r="N8" s="70">
        <f t="shared" si="0"/>
        <v>684030</v>
      </c>
      <c r="O8" s="70">
        <f t="shared" si="1"/>
        <v>684030</v>
      </c>
      <c r="P8" s="71"/>
      <c r="Q8" s="41"/>
      <c r="R8" s="42"/>
      <c r="S8" s="42"/>
    </row>
    <row r="9" spans="3:19" ht="14.25" customHeight="1" thickBot="1">
      <c r="C9" s="45"/>
      <c r="D9" s="206"/>
      <c r="E9" s="208"/>
      <c r="F9" s="209"/>
      <c r="G9" s="216"/>
      <c r="H9" s="217"/>
      <c r="I9" s="218"/>
      <c r="J9" s="226"/>
      <c r="K9" s="98">
        <f t="shared" si="2"/>
        <v>0</v>
      </c>
      <c r="L9" s="44">
        <f t="shared" si="3"/>
        <v>0</v>
      </c>
      <c r="M9" s="69">
        <f t="shared" si="4"/>
        <v>0</v>
      </c>
      <c r="N9" s="70">
        <f t="shared" si="0"/>
        <v>684030</v>
      </c>
      <c r="O9" s="70">
        <f t="shared" si="1"/>
        <v>684030</v>
      </c>
      <c r="P9" s="71"/>
      <c r="Q9" s="41"/>
      <c r="R9" s="42"/>
      <c r="S9" s="42"/>
    </row>
    <row r="10" spans="3:19" ht="14.25" customHeight="1" thickBot="1">
      <c r="C10" s="45"/>
      <c r="D10" s="206"/>
      <c r="E10" s="208"/>
      <c r="F10" s="209"/>
      <c r="G10" s="216"/>
      <c r="H10" s="217"/>
      <c r="I10" s="218"/>
      <c r="J10" s="226"/>
      <c r="K10" s="98">
        <f t="shared" si="2"/>
        <v>0</v>
      </c>
      <c r="L10" s="44">
        <f t="shared" si="3"/>
        <v>0</v>
      </c>
      <c r="M10" s="69">
        <f t="shared" si="4"/>
        <v>0</v>
      </c>
      <c r="N10" s="70">
        <f t="shared" si="0"/>
        <v>684030</v>
      </c>
      <c r="O10" s="70">
        <f t="shared" si="1"/>
        <v>684030</v>
      </c>
      <c r="P10" s="71"/>
      <c r="Q10" s="41"/>
      <c r="R10" s="42"/>
      <c r="S10" s="42"/>
    </row>
    <row r="11" spans="3:19" ht="14.25" customHeight="1" thickBot="1">
      <c r="C11" s="45"/>
      <c r="D11" s="206"/>
      <c r="E11" s="208"/>
      <c r="F11" s="209"/>
      <c r="G11" s="216"/>
      <c r="H11" s="217"/>
      <c r="I11" s="218"/>
      <c r="J11" s="226"/>
      <c r="K11" s="98">
        <f t="shared" si="2"/>
        <v>0</v>
      </c>
      <c r="L11" s="44">
        <f t="shared" si="3"/>
        <v>0</v>
      </c>
      <c r="M11" s="69">
        <f t="shared" si="4"/>
        <v>0</v>
      </c>
      <c r="N11" s="70">
        <f t="shared" si="0"/>
        <v>684030</v>
      </c>
      <c r="O11" s="70">
        <f t="shared" si="1"/>
        <v>684030</v>
      </c>
      <c r="P11" s="71"/>
      <c r="Q11" s="41"/>
      <c r="R11" s="42"/>
      <c r="S11" s="42"/>
    </row>
    <row r="12" spans="3:16" ht="14.25" customHeight="1" thickBot="1">
      <c r="C12" s="45"/>
      <c r="D12" s="206"/>
      <c r="E12" s="208"/>
      <c r="F12" s="209"/>
      <c r="G12" s="216"/>
      <c r="H12" s="217"/>
      <c r="I12" s="218"/>
      <c r="J12" s="226"/>
      <c r="K12" s="98">
        <f t="shared" si="2"/>
        <v>0</v>
      </c>
      <c r="L12" s="44">
        <f t="shared" si="3"/>
        <v>0</v>
      </c>
      <c r="M12" s="69">
        <f t="shared" si="4"/>
        <v>0</v>
      </c>
      <c r="N12" s="70">
        <f t="shared" si="0"/>
        <v>684030</v>
      </c>
      <c r="O12" s="70">
        <f t="shared" si="1"/>
        <v>684030</v>
      </c>
      <c r="P12" s="71"/>
    </row>
    <row r="13" spans="3:16" ht="14.25" customHeight="1" thickBot="1">
      <c r="C13" s="45"/>
      <c r="D13" s="206"/>
      <c r="E13" s="208"/>
      <c r="F13" s="209"/>
      <c r="G13" s="216"/>
      <c r="H13" s="217"/>
      <c r="I13" s="218"/>
      <c r="J13" s="226"/>
      <c r="K13" s="98">
        <f t="shared" si="2"/>
        <v>0</v>
      </c>
      <c r="L13" s="44">
        <f t="shared" si="3"/>
        <v>0</v>
      </c>
      <c r="M13" s="69">
        <f t="shared" si="4"/>
        <v>0</v>
      </c>
      <c r="N13" s="70">
        <f t="shared" si="0"/>
        <v>684030</v>
      </c>
      <c r="O13" s="70">
        <f t="shared" si="1"/>
        <v>684030</v>
      </c>
      <c r="P13" s="71"/>
    </row>
    <row r="14" spans="3:16" ht="14.25" customHeight="1" thickBot="1">
      <c r="C14" s="45"/>
      <c r="D14" s="206"/>
      <c r="E14" s="208"/>
      <c r="F14" s="209"/>
      <c r="G14" s="216"/>
      <c r="H14" s="217"/>
      <c r="I14" s="218"/>
      <c r="J14" s="226"/>
      <c r="K14" s="98">
        <f t="shared" si="2"/>
        <v>0</v>
      </c>
      <c r="L14" s="44">
        <f t="shared" si="3"/>
        <v>0</v>
      </c>
      <c r="M14" s="69">
        <f t="shared" si="4"/>
        <v>0</v>
      </c>
      <c r="N14" s="70">
        <f t="shared" si="0"/>
        <v>684030</v>
      </c>
      <c r="O14" s="70">
        <f t="shared" si="1"/>
        <v>684030</v>
      </c>
      <c r="P14" s="71"/>
    </row>
    <row r="15" spans="3:16" ht="14.25" customHeight="1" thickBot="1">
      <c r="C15" s="45"/>
      <c r="D15" s="206"/>
      <c r="E15" s="208"/>
      <c r="F15" s="209"/>
      <c r="G15" s="216"/>
      <c r="H15" s="217"/>
      <c r="I15" s="218"/>
      <c r="J15" s="226"/>
      <c r="K15" s="98">
        <f t="shared" si="2"/>
        <v>0</v>
      </c>
      <c r="L15" s="44">
        <f t="shared" si="3"/>
        <v>0</v>
      </c>
      <c r="M15" s="69">
        <f t="shared" si="4"/>
        <v>0</v>
      </c>
      <c r="N15" s="70">
        <f t="shared" si="0"/>
        <v>684030</v>
      </c>
      <c r="O15" s="70">
        <f t="shared" si="1"/>
        <v>684030</v>
      </c>
      <c r="P15" s="71"/>
    </row>
    <row r="16" spans="3:16" ht="14.25" customHeight="1" thickBot="1">
      <c r="C16" s="45" t="s">
        <v>69</v>
      </c>
      <c r="D16" s="206"/>
      <c r="E16" s="208"/>
      <c r="F16" s="209"/>
      <c r="G16" s="216"/>
      <c r="H16" s="217"/>
      <c r="I16" s="218"/>
      <c r="J16" s="226"/>
      <c r="K16" s="98">
        <f t="shared" si="2"/>
        <v>0</v>
      </c>
      <c r="L16" s="44">
        <f t="shared" si="3"/>
        <v>0</v>
      </c>
      <c r="M16" s="69">
        <f t="shared" si="4"/>
        <v>0</v>
      </c>
      <c r="N16" s="70">
        <f t="shared" si="0"/>
        <v>684030</v>
      </c>
      <c r="O16" s="70">
        <f t="shared" si="1"/>
        <v>684030</v>
      </c>
      <c r="P16" s="71"/>
    </row>
    <row r="17" spans="3:16" ht="14.25" customHeight="1" thickBot="1">
      <c r="C17" s="45"/>
      <c r="D17" s="206"/>
      <c r="E17" s="208"/>
      <c r="F17" s="209"/>
      <c r="G17" s="216"/>
      <c r="H17" s="217"/>
      <c r="I17" s="218"/>
      <c r="J17" s="226"/>
      <c r="K17" s="98">
        <f t="shared" si="2"/>
        <v>0</v>
      </c>
      <c r="L17" s="44">
        <f t="shared" si="3"/>
        <v>0</v>
      </c>
      <c r="M17" s="69">
        <f t="shared" si="4"/>
        <v>0</v>
      </c>
      <c r="N17" s="70">
        <f t="shared" si="0"/>
        <v>684030</v>
      </c>
      <c r="O17" s="70">
        <f t="shared" si="1"/>
        <v>684030</v>
      </c>
      <c r="P17" s="71"/>
    </row>
    <row r="18" spans="3:16" ht="14.25" customHeight="1" thickBot="1">
      <c r="C18" s="45"/>
      <c r="D18" s="206"/>
      <c r="E18" s="208"/>
      <c r="F18" s="209"/>
      <c r="G18" s="216"/>
      <c r="H18" s="217"/>
      <c r="I18" s="218"/>
      <c r="J18" s="226"/>
      <c r="K18" s="98">
        <f t="shared" si="2"/>
        <v>0</v>
      </c>
      <c r="L18" s="44">
        <f t="shared" si="3"/>
        <v>0</v>
      </c>
      <c r="M18" s="69">
        <f t="shared" si="4"/>
        <v>0</v>
      </c>
      <c r="N18" s="70">
        <f t="shared" si="0"/>
        <v>684030</v>
      </c>
      <c r="O18" s="70">
        <f t="shared" si="1"/>
        <v>684030</v>
      </c>
      <c r="P18" s="71"/>
    </row>
    <row r="19" spans="3:16" ht="14.25" customHeight="1" thickBot="1">
      <c r="C19" s="45"/>
      <c r="D19" s="206"/>
      <c r="E19" s="208"/>
      <c r="F19" s="209"/>
      <c r="G19" s="216"/>
      <c r="H19" s="217"/>
      <c r="I19" s="218"/>
      <c r="J19" s="226"/>
      <c r="K19" s="98">
        <f t="shared" si="2"/>
        <v>0</v>
      </c>
      <c r="L19" s="44">
        <f t="shared" si="3"/>
        <v>0</v>
      </c>
      <c r="M19" s="69">
        <f t="shared" si="4"/>
        <v>0</v>
      </c>
      <c r="N19" s="70">
        <f t="shared" si="0"/>
        <v>684030</v>
      </c>
      <c r="O19" s="70">
        <f t="shared" si="1"/>
        <v>684030</v>
      </c>
      <c r="P19" s="71"/>
    </row>
    <row r="20" spans="3:16" ht="14.25" customHeight="1" thickBot="1">
      <c r="C20" s="45"/>
      <c r="D20" s="206"/>
      <c r="E20" s="208"/>
      <c r="F20" s="209"/>
      <c r="G20" s="216"/>
      <c r="H20" s="217"/>
      <c r="I20" s="218"/>
      <c r="J20" s="226"/>
      <c r="K20" s="98">
        <f t="shared" si="2"/>
        <v>0</v>
      </c>
      <c r="L20" s="44">
        <f t="shared" si="3"/>
        <v>0</v>
      </c>
      <c r="M20" s="69">
        <f t="shared" si="4"/>
        <v>0</v>
      </c>
      <c r="N20" s="70">
        <f t="shared" si="0"/>
        <v>684030</v>
      </c>
      <c r="O20" s="70">
        <f t="shared" si="1"/>
        <v>684030</v>
      </c>
      <c r="P20" s="71"/>
    </row>
    <row r="21" spans="3:16" ht="14.25" customHeight="1" thickBot="1">
      <c r="C21" s="45"/>
      <c r="D21" s="206"/>
      <c r="E21" s="208"/>
      <c r="F21" s="209"/>
      <c r="G21" s="216"/>
      <c r="H21" s="217"/>
      <c r="I21" s="218"/>
      <c r="J21" s="226"/>
      <c r="K21" s="98">
        <f t="shared" si="2"/>
        <v>0</v>
      </c>
      <c r="L21" s="44">
        <f t="shared" si="3"/>
        <v>0</v>
      </c>
      <c r="M21" s="69">
        <f t="shared" si="4"/>
        <v>0</v>
      </c>
      <c r="N21" s="70">
        <f t="shared" si="0"/>
        <v>684030</v>
      </c>
      <c r="O21" s="70">
        <f t="shared" si="1"/>
        <v>684030</v>
      </c>
      <c r="P21" s="71"/>
    </row>
    <row r="22" spans="3:16" ht="14.25" customHeight="1" thickBot="1">
      <c r="C22" s="45"/>
      <c r="D22" s="206"/>
      <c r="E22" s="208"/>
      <c r="F22" s="209"/>
      <c r="G22" s="216"/>
      <c r="H22" s="217"/>
      <c r="I22" s="218"/>
      <c r="J22" s="226"/>
      <c r="K22" s="98">
        <f t="shared" si="2"/>
        <v>0</v>
      </c>
      <c r="L22" s="44">
        <f t="shared" si="3"/>
        <v>0</v>
      </c>
      <c r="M22" s="69">
        <f t="shared" si="4"/>
        <v>0</v>
      </c>
      <c r="N22" s="70">
        <f t="shared" si="0"/>
        <v>684030</v>
      </c>
      <c r="O22" s="70">
        <f t="shared" si="1"/>
        <v>684030</v>
      </c>
      <c r="P22" s="71"/>
    </row>
    <row r="23" spans="3:16" ht="14.25" customHeight="1" thickBot="1">
      <c r="C23" s="45"/>
      <c r="D23" s="207"/>
      <c r="E23" s="210"/>
      <c r="F23" s="211"/>
      <c r="G23" s="219"/>
      <c r="H23" s="220"/>
      <c r="I23" s="221"/>
      <c r="J23" s="227"/>
      <c r="K23" s="98">
        <f t="shared" si="2"/>
        <v>0</v>
      </c>
      <c r="L23" s="44">
        <f t="shared" si="3"/>
        <v>0</v>
      </c>
      <c r="M23" s="69">
        <f t="shared" si="4"/>
        <v>0</v>
      </c>
      <c r="N23" s="70">
        <f t="shared" si="0"/>
        <v>684030</v>
      </c>
      <c r="O23" s="70">
        <f t="shared" si="1"/>
        <v>684030</v>
      </c>
      <c r="P23" s="71"/>
    </row>
    <row r="24" spans="3:16" ht="14.25" customHeight="1">
      <c r="C24" s="45"/>
      <c r="D24" s="72"/>
      <c r="E24" s="73"/>
      <c r="F24" s="73"/>
      <c r="G24" s="73"/>
      <c r="H24" s="73"/>
      <c r="I24" s="73"/>
      <c r="J24" s="104" t="s">
        <v>70</v>
      </c>
      <c r="K24" s="74">
        <f>SUM(K7:K23)</f>
        <v>0</v>
      </c>
      <c r="L24" s="49"/>
      <c r="M24" s="49"/>
      <c r="N24" s="49"/>
      <c r="O24" s="49"/>
      <c r="P24" s="45"/>
    </row>
    <row r="25" spans="3:16" ht="14.25" customHeight="1" thickBot="1">
      <c r="C25" s="45"/>
      <c r="D25" s="75"/>
      <c r="E25" s="76"/>
      <c r="F25" s="76"/>
      <c r="G25" s="77"/>
      <c r="H25" s="78" t="s">
        <v>71</v>
      </c>
      <c r="I25" s="77"/>
      <c r="J25" s="100"/>
      <c r="K25" s="79"/>
      <c r="L25" s="49"/>
      <c r="M25" s="49"/>
      <c r="N25" s="49"/>
      <c r="O25" s="49"/>
      <c r="P25" s="45"/>
    </row>
    <row r="26" spans="3:16" ht="14.25" customHeight="1">
      <c r="C26" s="45"/>
      <c r="D26" s="58"/>
      <c r="E26" s="59" t="s">
        <v>63</v>
      </c>
      <c r="F26" s="60"/>
      <c r="G26" s="61"/>
      <c r="H26" s="59" t="s">
        <v>64</v>
      </c>
      <c r="I26" s="62"/>
      <c r="J26" s="101" t="s">
        <v>23</v>
      </c>
      <c r="K26" s="79"/>
      <c r="L26" s="49"/>
      <c r="M26" s="49"/>
      <c r="N26" s="49"/>
      <c r="O26" s="49"/>
      <c r="P26" s="45"/>
    </row>
    <row r="27" spans="3:16" ht="14.25" customHeight="1">
      <c r="C27" s="45"/>
      <c r="D27" s="63" t="s">
        <v>65</v>
      </c>
      <c r="E27" s="64" t="s">
        <v>66</v>
      </c>
      <c r="F27" s="65" t="s">
        <v>67</v>
      </c>
      <c r="G27" s="66" t="s">
        <v>65</v>
      </c>
      <c r="H27" s="64" t="s">
        <v>66</v>
      </c>
      <c r="I27" s="67" t="s">
        <v>67</v>
      </c>
      <c r="J27" s="102" t="s">
        <v>68</v>
      </c>
      <c r="K27" s="79"/>
      <c r="L27" s="49"/>
      <c r="M27" s="49"/>
      <c r="N27" s="49"/>
      <c r="O27" s="49"/>
      <c r="P27" s="45"/>
    </row>
    <row r="28" spans="3:16" ht="14.25" customHeight="1" thickBot="1">
      <c r="C28" s="45"/>
      <c r="D28" s="212"/>
      <c r="E28" s="213"/>
      <c r="F28" s="213"/>
      <c r="G28" s="222"/>
      <c r="H28" s="222"/>
      <c r="I28" s="223"/>
      <c r="J28" s="226"/>
      <c r="K28" s="98">
        <f>L28/30*J28</f>
        <v>0</v>
      </c>
      <c r="L28" s="44">
        <f>((G28*360)+(H28*30)+I28)-((D28*360)+(E28*30)+F28)</f>
        <v>0</v>
      </c>
      <c r="M28" s="69">
        <f>G28</f>
        <v>0</v>
      </c>
      <c r="N28" s="70">
        <f aca="true" t="shared" si="5" ref="N28:N44">(YEAR(D28)*360)+(MONTH(D28)*30)+DAY(D28)</f>
        <v>684030</v>
      </c>
      <c r="O28" s="70">
        <f aca="true" t="shared" si="6" ref="O28:O43">(YEAR(M28)*360)+(MONTH(M28)*30)+DAY(M28)</f>
        <v>684030</v>
      </c>
      <c r="P28" s="71"/>
    </row>
    <row r="29" spans="3:16" ht="14.25" customHeight="1" thickBot="1">
      <c r="C29" s="45"/>
      <c r="D29" s="212"/>
      <c r="E29" s="213"/>
      <c r="F29" s="213"/>
      <c r="G29" s="222"/>
      <c r="H29" s="222"/>
      <c r="I29" s="223"/>
      <c r="J29" s="226"/>
      <c r="K29" s="98">
        <f aca="true" t="shared" si="7" ref="K29:K44">L29/30*J29</f>
        <v>0</v>
      </c>
      <c r="L29" s="44">
        <f aca="true" t="shared" si="8" ref="L29:L44">((G29*360)+(H29*30)+I29)-((D29*360)+(E29*30)+F29)</f>
        <v>0</v>
      </c>
      <c r="M29" s="69">
        <f aca="true" t="shared" si="9" ref="M29:M44">G29</f>
        <v>0</v>
      </c>
      <c r="N29" s="70">
        <f t="shared" si="5"/>
        <v>684030</v>
      </c>
      <c r="O29" s="70">
        <f t="shared" si="6"/>
        <v>684030</v>
      </c>
      <c r="P29" s="71"/>
    </row>
    <row r="30" spans="3:16" ht="14.25" customHeight="1" thickBot="1">
      <c r="C30" s="45"/>
      <c r="D30" s="212"/>
      <c r="E30" s="213"/>
      <c r="F30" s="213"/>
      <c r="G30" s="222"/>
      <c r="H30" s="222"/>
      <c r="I30" s="223"/>
      <c r="J30" s="226"/>
      <c r="K30" s="98">
        <f t="shared" si="7"/>
        <v>0</v>
      </c>
      <c r="L30" s="44">
        <f t="shared" si="8"/>
        <v>0</v>
      </c>
      <c r="M30" s="69">
        <f t="shared" si="9"/>
        <v>0</v>
      </c>
      <c r="N30" s="70">
        <f t="shared" si="5"/>
        <v>684030</v>
      </c>
      <c r="O30" s="70">
        <f t="shared" si="6"/>
        <v>684030</v>
      </c>
      <c r="P30" s="71"/>
    </row>
    <row r="31" spans="3:16" ht="14.25" customHeight="1" thickBot="1">
      <c r="C31" s="45"/>
      <c r="D31" s="212"/>
      <c r="E31" s="213"/>
      <c r="F31" s="213"/>
      <c r="G31" s="222"/>
      <c r="H31" s="222"/>
      <c r="I31" s="223"/>
      <c r="J31" s="226"/>
      <c r="K31" s="98">
        <f t="shared" si="7"/>
        <v>0</v>
      </c>
      <c r="L31" s="44">
        <f t="shared" si="8"/>
        <v>0</v>
      </c>
      <c r="M31" s="69">
        <f t="shared" si="9"/>
        <v>0</v>
      </c>
      <c r="N31" s="70">
        <f t="shared" si="5"/>
        <v>684030</v>
      </c>
      <c r="O31" s="70">
        <f t="shared" si="6"/>
        <v>684030</v>
      </c>
      <c r="P31" s="71"/>
    </row>
    <row r="32" spans="3:16" ht="14.25" customHeight="1" thickBot="1">
      <c r="C32" s="45"/>
      <c r="D32" s="212"/>
      <c r="E32" s="213"/>
      <c r="F32" s="213"/>
      <c r="G32" s="222"/>
      <c r="H32" s="222"/>
      <c r="I32" s="223"/>
      <c r="J32" s="226"/>
      <c r="K32" s="98">
        <f t="shared" si="7"/>
        <v>0</v>
      </c>
      <c r="L32" s="44">
        <f t="shared" si="8"/>
        <v>0</v>
      </c>
      <c r="M32" s="69">
        <f t="shared" si="9"/>
        <v>0</v>
      </c>
      <c r="N32" s="70">
        <f t="shared" si="5"/>
        <v>684030</v>
      </c>
      <c r="O32" s="70">
        <f t="shared" si="6"/>
        <v>684030</v>
      </c>
      <c r="P32" s="71"/>
    </row>
    <row r="33" spans="3:16" ht="14.25" customHeight="1" thickBot="1">
      <c r="C33" s="45"/>
      <c r="D33" s="212"/>
      <c r="E33" s="213"/>
      <c r="F33" s="213"/>
      <c r="G33" s="222"/>
      <c r="H33" s="222"/>
      <c r="I33" s="223"/>
      <c r="J33" s="226"/>
      <c r="K33" s="98">
        <f t="shared" si="7"/>
        <v>0</v>
      </c>
      <c r="L33" s="44">
        <f t="shared" si="8"/>
        <v>0</v>
      </c>
      <c r="M33" s="69">
        <f t="shared" si="9"/>
        <v>0</v>
      </c>
      <c r="N33" s="70">
        <f t="shared" si="5"/>
        <v>684030</v>
      </c>
      <c r="O33" s="70">
        <f t="shared" si="6"/>
        <v>684030</v>
      </c>
      <c r="P33" s="71"/>
    </row>
    <row r="34" spans="3:16" ht="14.25" customHeight="1" thickBot="1">
      <c r="C34" s="45"/>
      <c r="D34" s="212"/>
      <c r="E34" s="213"/>
      <c r="F34" s="213"/>
      <c r="G34" s="222"/>
      <c r="H34" s="222"/>
      <c r="I34" s="223"/>
      <c r="J34" s="226"/>
      <c r="K34" s="98">
        <f t="shared" si="7"/>
        <v>0</v>
      </c>
      <c r="L34" s="44">
        <f t="shared" si="8"/>
        <v>0</v>
      </c>
      <c r="M34" s="69">
        <f t="shared" si="9"/>
        <v>0</v>
      </c>
      <c r="N34" s="70">
        <f t="shared" si="5"/>
        <v>684030</v>
      </c>
      <c r="O34" s="70">
        <f t="shared" si="6"/>
        <v>684030</v>
      </c>
      <c r="P34" s="71"/>
    </row>
    <row r="35" spans="3:16" ht="14.25" customHeight="1" thickBot="1">
      <c r="C35" s="45"/>
      <c r="D35" s="212"/>
      <c r="E35" s="213"/>
      <c r="F35" s="213"/>
      <c r="G35" s="222"/>
      <c r="H35" s="222"/>
      <c r="I35" s="223"/>
      <c r="J35" s="226"/>
      <c r="K35" s="98">
        <f t="shared" si="7"/>
        <v>0</v>
      </c>
      <c r="L35" s="44">
        <f t="shared" si="8"/>
        <v>0</v>
      </c>
      <c r="M35" s="69">
        <f t="shared" si="9"/>
        <v>0</v>
      </c>
      <c r="N35" s="70">
        <f t="shared" si="5"/>
        <v>684030</v>
      </c>
      <c r="O35" s="70">
        <f t="shared" si="6"/>
        <v>684030</v>
      </c>
      <c r="P35" s="71"/>
    </row>
    <row r="36" spans="3:16" ht="14.25" customHeight="1" thickBot="1">
      <c r="C36" s="45"/>
      <c r="D36" s="212"/>
      <c r="E36" s="213"/>
      <c r="F36" s="213"/>
      <c r="G36" s="222"/>
      <c r="H36" s="222"/>
      <c r="I36" s="223"/>
      <c r="J36" s="226"/>
      <c r="K36" s="98">
        <f t="shared" si="7"/>
        <v>0</v>
      </c>
      <c r="L36" s="44">
        <f t="shared" si="8"/>
        <v>0</v>
      </c>
      <c r="M36" s="69">
        <f t="shared" si="9"/>
        <v>0</v>
      </c>
      <c r="N36" s="70">
        <f t="shared" si="5"/>
        <v>684030</v>
      </c>
      <c r="O36" s="70">
        <f t="shared" si="6"/>
        <v>684030</v>
      </c>
      <c r="P36" s="71"/>
    </row>
    <row r="37" spans="3:16" ht="14.25" customHeight="1" thickBot="1">
      <c r="C37" s="45"/>
      <c r="D37" s="212"/>
      <c r="E37" s="213"/>
      <c r="F37" s="213"/>
      <c r="G37" s="222"/>
      <c r="H37" s="222"/>
      <c r="I37" s="223"/>
      <c r="J37" s="226"/>
      <c r="K37" s="98">
        <f t="shared" si="7"/>
        <v>0</v>
      </c>
      <c r="L37" s="44">
        <f t="shared" si="8"/>
        <v>0</v>
      </c>
      <c r="M37" s="69">
        <f t="shared" si="9"/>
        <v>0</v>
      </c>
      <c r="N37" s="70">
        <f t="shared" si="5"/>
        <v>684030</v>
      </c>
      <c r="O37" s="70">
        <f t="shared" si="6"/>
        <v>684030</v>
      </c>
      <c r="P37" s="71"/>
    </row>
    <row r="38" spans="3:16" ht="14.25" customHeight="1" thickBot="1">
      <c r="C38" s="45"/>
      <c r="D38" s="212"/>
      <c r="E38" s="213"/>
      <c r="F38" s="213"/>
      <c r="G38" s="222"/>
      <c r="H38" s="222"/>
      <c r="I38" s="223"/>
      <c r="J38" s="226"/>
      <c r="K38" s="98">
        <f t="shared" si="7"/>
        <v>0</v>
      </c>
      <c r="L38" s="44">
        <f t="shared" si="8"/>
        <v>0</v>
      </c>
      <c r="M38" s="69">
        <f t="shared" si="9"/>
        <v>0</v>
      </c>
      <c r="N38" s="70">
        <f t="shared" si="5"/>
        <v>684030</v>
      </c>
      <c r="O38" s="70">
        <f t="shared" si="6"/>
        <v>684030</v>
      </c>
      <c r="P38" s="71"/>
    </row>
    <row r="39" spans="3:16" ht="14.25" customHeight="1" thickBot="1">
      <c r="C39" s="45"/>
      <c r="D39" s="212"/>
      <c r="E39" s="213"/>
      <c r="F39" s="213"/>
      <c r="G39" s="222"/>
      <c r="H39" s="222"/>
      <c r="I39" s="223"/>
      <c r="J39" s="226"/>
      <c r="K39" s="98">
        <f t="shared" si="7"/>
        <v>0</v>
      </c>
      <c r="L39" s="44">
        <f t="shared" si="8"/>
        <v>0</v>
      </c>
      <c r="M39" s="69">
        <f t="shared" si="9"/>
        <v>0</v>
      </c>
      <c r="N39" s="70">
        <f t="shared" si="5"/>
        <v>684030</v>
      </c>
      <c r="O39" s="70">
        <f t="shared" si="6"/>
        <v>684030</v>
      </c>
      <c r="P39" s="71"/>
    </row>
    <row r="40" spans="3:16" ht="14.25" customHeight="1" thickBot="1">
      <c r="C40" s="45"/>
      <c r="D40" s="212"/>
      <c r="E40" s="213"/>
      <c r="F40" s="213"/>
      <c r="G40" s="222"/>
      <c r="H40" s="222"/>
      <c r="I40" s="223"/>
      <c r="J40" s="226"/>
      <c r="K40" s="98">
        <f t="shared" si="7"/>
        <v>0</v>
      </c>
      <c r="L40" s="44">
        <f t="shared" si="8"/>
        <v>0</v>
      </c>
      <c r="M40" s="69">
        <f t="shared" si="9"/>
        <v>0</v>
      </c>
      <c r="N40" s="70">
        <f t="shared" si="5"/>
        <v>684030</v>
      </c>
      <c r="O40" s="70">
        <f t="shared" si="6"/>
        <v>684030</v>
      </c>
      <c r="P40" s="71"/>
    </row>
    <row r="41" spans="3:16" ht="14.25" customHeight="1" thickBot="1">
      <c r="C41" s="45"/>
      <c r="D41" s="212"/>
      <c r="E41" s="213"/>
      <c r="F41" s="213"/>
      <c r="G41" s="222"/>
      <c r="H41" s="222"/>
      <c r="I41" s="223"/>
      <c r="J41" s="226"/>
      <c r="K41" s="98">
        <f t="shared" si="7"/>
        <v>0</v>
      </c>
      <c r="L41" s="44">
        <f t="shared" si="8"/>
        <v>0</v>
      </c>
      <c r="M41" s="69">
        <f t="shared" si="9"/>
        <v>0</v>
      </c>
      <c r="N41" s="70">
        <f t="shared" si="5"/>
        <v>684030</v>
      </c>
      <c r="O41" s="70">
        <f t="shared" si="6"/>
        <v>684030</v>
      </c>
      <c r="P41" s="71"/>
    </row>
    <row r="42" spans="3:16" ht="14.25" customHeight="1" thickBot="1">
      <c r="C42" s="45"/>
      <c r="D42" s="212"/>
      <c r="E42" s="213"/>
      <c r="F42" s="213"/>
      <c r="G42" s="222"/>
      <c r="H42" s="222"/>
      <c r="I42" s="223"/>
      <c r="J42" s="226"/>
      <c r="K42" s="98">
        <f t="shared" si="7"/>
        <v>0</v>
      </c>
      <c r="L42" s="44">
        <f t="shared" si="8"/>
        <v>0</v>
      </c>
      <c r="M42" s="69">
        <f t="shared" si="9"/>
        <v>0</v>
      </c>
      <c r="N42" s="70">
        <f t="shared" si="5"/>
        <v>684030</v>
      </c>
      <c r="O42" s="70">
        <f t="shared" si="6"/>
        <v>684030</v>
      </c>
      <c r="P42" s="71"/>
    </row>
    <row r="43" spans="3:16" ht="14.25" customHeight="1" thickBot="1">
      <c r="C43" s="45"/>
      <c r="D43" s="212"/>
      <c r="E43" s="213"/>
      <c r="F43" s="213"/>
      <c r="G43" s="222"/>
      <c r="H43" s="222"/>
      <c r="I43" s="223"/>
      <c r="J43" s="226"/>
      <c r="K43" s="98">
        <f t="shared" si="7"/>
        <v>0</v>
      </c>
      <c r="L43" s="44">
        <f t="shared" si="8"/>
        <v>0</v>
      </c>
      <c r="M43" s="69">
        <f t="shared" si="9"/>
        <v>0</v>
      </c>
      <c r="N43" s="70">
        <f t="shared" si="5"/>
        <v>684030</v>
      </c>
      <c r="O43" s="70">
        <f t="shared" si="6"/>
        <v>684030</v>
      </c>
      <c r="P43" s="71"/>
    </row>
    <row r="44" spans="3:16" ht="14.25" customHeight="1" thickBot="1">
      <c r="C44" s="45"/>
      <c r="D44" s="214"/>
      <c r="E44" s="215"/>
      <c r="F44" s="215"/>
      <c r="G44" s="224"/>
      <c r="H44" s="224"/>
      <c r="I44" s="225"/>
      <c r="J44" s="227"/>
      <c r="K44" s="99">
        <f t="shared" si="7"/>
        <v>0</v>
      </c>
      <c r="L44" s="44">
        <f t="shared" si="8"/>
        <v>0</v>
      </c>
      <c r="M44" s="69">
        <f t="shared" si="9"/>
        <v>0</v>
      </c>
      <c r="N44" s="70">
        <f t="shared" si="5"/>
        <v>684030</v>
      </c>
      <c r="O44" s="70">
        <f>(YEAR(M44)*360)+(MONTH(M44)*30)+DAY(M44)</f>
        <v>684030</v>
      </c>
      <c r="P44" s="71"/>
    </row>
    <row r="45" spans="3:16" ht="14.25" customHeight="1" thickBot="1">
      <c r="C45" s="45"/>
      <c r="D45" s="80"/>
      <c r="E45" s="80"/>
      <c r="F45" s="80"/>
      <c r="G45" s="81"/>
      <c r="H45" s="81"/>
      <c r="I45" s="82"/>
      <c r="J45" s="83" t="s">
        <v>72</v>
      </c>
      <c r="K45" s="84">
        <f>SUM(K28:K44)</f>
        <v>0</v>
      </c>
      <c r="L45" s="49"/>
      <c r="M45" s="49"/>
      <c r="N45" s="49"/>
      <c r="O45" s="49"/>
      <c r="P45" s="45"/>
    </row>
    <row r="46" spans="3:16" ht="14.25" customHeight="1" thickBot="1">
      <c r="C46" s="45"/>
      <c r="D46" s="80"/>
      <c r="E46" s="80"/>
      <c r="F46" s="80"/>
      <c r="G46" s="81"/>
      <c r="H46" s="81"/>
      <c r="I46" s="82"/>
      <c r="J46" s="85" t="s">
        <v>73</v>
      </c>
      <c r="K46" s="84" t="str">
        <f>IF(K24&gt;K45,K24-K45," ")</f>
        <v> </v>
      </c>
      <c r="L46" s="49"/>
      <c r="M46" s="49"/>
      <c r="N46" s="49"/>
      <c r="O46" s="49"/>
      <c r="P46" s="45"/>
    </row>
    <row r="47" spans="3:16" ht="15" customHeight="1" thickBot="1">
      <c r="C47" s="45"/>
      <c r="D47" s="86"/>
      <c r="E47" s="86"/>
      <c r="F47" s="86"/>
      <c r="G47" s="87"/>
      <c r="H47" s="87"/>
      <c r="I47" s="88"/>
      <c r="J47" s="89" t="s">
        <v>74</v>
      </c>
      <c r="K47" s="90" t="str">
        <f>IF(K45&gt;K24,K45-K24," ")</f>
        <v> </v>
      </c>
      <c r="L47" s="49"/>
      <c r="M47" s="49"/>
      <c r="N47" s="49"/>
      <c r="O47" s="49"/>
      <c r="P47" s="45"/>
    </row>
    <row r="48" spans="3:16" ht="12.75">
      <c r="C48" s="45"/>
      <c r="D48" s="91"/>
      <c r="E48" s="91"/>
      <c r="F48" s="91"/>
      <c r="G48" s="92"/>
      <c r="H48" s="92"/>
      <c r="I48" s="92"/>
      <c r="J48" s="91"/>
      <c r="K48" s="49"/>
      <c r="L48" s="49"/>
      <c r="M48" s="49"/>
      <c r="N48" s="49"/>
      <c r="O48" s="49"/>
      <c r="P48" s="45"/>
    </row>
    <row r="49" spans="3:16" ht="20.25">
      <c r="C49" s="45"/>
      <c r="D49" s="49"/>
      <c r="E49" s="49"/>
      <c r="F49" s="49"/>
      <c r="G49" s="93" t="s">
        <v>75</v>
      </c>
      <c r="H49" s="49"/>
      <c r="I49" s="49"/>
      <c r="J49" s="49"/>
      <c r="K49" s="49"/>
      <c r="L49" s="49"/>
      <c r="M49" s="49"/>
      <c r="N49" s="49"/>
      <c r="O49" s="49"/>
      <c r="P49" s="45"/>
    </row>
    <row r="50" spans="4:15" ht="12.75">
      <c r="D50" s="40"/>
      <c r="E50" s="40"/>
      <c r="F50" s="40"/>
      <c r="G50" s="40"/>
      <c r="H50" s="40"/>
      <c r="I50" s="40"/>
      <c r="K50" s="40"/>
      <c r="L50" s="40"/>
      <c r="M50" s="40"/>
      <c r="N50" s="40"/>
      <c r="O50" s="40"/>
    </row>
  </sheetData>
  <mergeCells count="1">
    <mergeCell ref="F2:G2"/>
  </mergeCells>
  <printOptions/>
  <pageMargins left="1.12" right="0.75" top="1" bottom="1" header="0.5" footer="0.69"/>
  <pageSetup horizontalDpi="300" verticalDpi="300" orientation="portrait" r:id="rId2"/>
  <headerFooter alignWithMargins="0">
    <oddFooter>&amp;LEDU_3.0 Template&amp;CPrepared &amp;D&amp;RAudit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L34"/>
  <sheetViews>
    <sheetView showGridLines="0" showRowColHeaders="0" showZeros="0" tabSelected="1" workbookViewId="0" topLeftCell="A1">
      <selection activeCell="D14" sqref="D14"/>
    </sheetView>
  </sheetViews>
  <sheetFormatPr defaultColWidth="9.140625" defaultRowHeight="12.75"/>
  <cols>
    <col min="1" max="1" width="12.57421875" style="9" customWidth="1"/>
    <col min="2" max="2" width="26.28125" style="9" customWidth="1"/>
    <col min="3" max="3" width="15.421875" style="9" customWidth="1"/>
    <col min="4" max="4" width="8.28125" style="9" customWidth="1"/>
    <col min="5" max="5" width="25.8515625" style="9" customWidth="1"/>
    <col min="6" max="6" width="23.7109375" style="9" customWidth="1"/>
    <col min="7" max="7" width="12.28125" style="9" customWidth="1"/>
    <col min="8" max="8" width="12.57421875" style="9" customWidth="1"/>
    <col min="9" max="16384" width="44.140625" style="9" customWidth="1"/>
  </cols>
  <sheetData>
    <row r="1" spans="2:12" ht="19.5">
      <c r="B1" s="2" t="s">
        <v>76</v>
      </c>
      <c r="C1" s="3"/>
      <c r="D1" s="4"/>
      <c r="E1" s="4"/>
      <c r="F1" s="4"/>
      <c r="G1" s="4"/>
      <c r="H1" s="3"/>
      <c r="J1" s="41"/>
      <c r="K1" s="42"/>
      <c r="L1" s="43"/>
    </row>
    <row r="2" spans="2:12" ht="19.5" customHeight="1">
      <c r="B2" s="5" t="s">
        <v>77</v>
      </c>
      <c r="C2" s="3"/>
      <c r="D2" s="4"/>
      <c r="E2" s="4"/>
      <c r="F2" s="4"/>
      <c r="G2" s="4"/>
      <c r="H2" s="3"/>
      <c r="J2" s="41"/>
      <c r="K2" s="42"/>
      <c r="L2" s="42"/>
    </row>
    <row r="3" spans="2:12" ht="13.5" customHeight="1">
      <c r="B3" s="5"/>
      <c r="C3" s="3"/>
      <c r="D3" s="4"/>
      <c r="E3" s="4"/>
      <c r="F3" s="4"/>
      <c r="G3" s="4"/>
      <c r="H3" s="3"/>
      <c r="J3" s="41"/>
      <c r="K3" s="42"/>
      <c r="L3" s="42"/>
    </row>
    <row r="4" spans="2:12" ht="15.75" customHeight="1">
      <c r="B4" s="21" t="s">
        <v>78</v>
      </c>
      <c r="C4" s="7"/>
      <c r="D4" s="8"/>
      <c r="E4" s="8"/>
      <c r="F4" s="8"/>
      <c r="G4" s="8"/>
      <c r="J4" s="41"/>
      <c r="K4" s="42"/>
      <c r="L4" s="42"/>
    </row>
    <row r="5" spans="2:12" ht="15.75" customHeight="1">
      <c r="B5" s="6"/>
      <c r="C5" s="15"/>
      <c r="D5" s="15"/>
      <c r="E5" s="15"/>
      <c r="F5" s="8"/>
      <c r="G5" s="8"/>
      <c r="J5" s="41"/>
      <c r="K5" s="42"/>
      <c r="L5" s="42"/>
    </row>
    <row r="6" spans="2:12" ht="15.75" customHeight="1" thickBot="1">
      <c r="B6" s="6"/>
      <c r="C6" s="34"/>
      <c r="D6" s="35"/>
      <c r="E6" s="34"/>
      <c r="F6" s="8"/>
      <c r="G6" s="8"/>
      <c r="J6" s="41"/>
      <c r="K6" s="42"/>
      <c r="L6" s="42"/>
    </row>
    <row r="7" spans="2:12" ht="15.75" customHeight="1">
      <c r="B7" s="36" t="s">
        <v>31</v>
      </c>
      <c r="C7" s="233"/>
      <c r="D7" s="38"/>
      <c r="E7" s="38"/>
      <c r="F7" s="237" t="s">
        <v>32</v>
      </c>
      <c r="G7" s="8"/>
      <c r="I7" s="106"/>
      <c r="J7" s="41"/>
      <c r="K7" s="42"/>
      <c r="L7" s="42"/>
    </row>
    <row r="8" spans="2:12" ht="16.5" customHeight="1" thickBot="1">
      <c r="B8" s="36" t="s">
        <v>90</v>
      </c>
      <c r="C8" s="234"/>
      <c r="D8" s="38"/>
      <c r="E8" s="38"/>
      <c r="F8" s="238">
        <f>C8-C7</f>
        <v>0</v>
      </c>
      <c r="G8" s="37"/>
      <c r="I8" s="106"/>
      <c r="J8" s="41"/>
      <c r="K8" s="42"/>
      <c r="L8" s="42"/>
    </row>
    <row r="9" spans="2:12" ht="22.5" customHeight="1">
      <c r="B9" s="10"/>
      <c r="C9" s="12"/>
      <c r="D9" s="11"/>
      <c r="F9" s="10"/>
      <c r="G9" s="12"/>
      <c r="J9" s="41"/>
      <c r="K9" s="42"/>
      <c r="L9" s="42"/>
    </row>
    <row r="10" spans="2:12" ht="20.25" customHeight="1">
      <c r="B10" s="21" t="s">
        <v>79</v>
      </c>
      <c r="C10" s="19"/>
      <c r="D10" s="19"/>
      <c r="E10" s="20"/>
      <c r="F10" s="14"/>
      <c r="G10" s="13"/>
      <c r="J10" s="41"/>
      <c r="K10" s="42"/>
      <c r="L10" s="42"/>
    </row>
    <row r="11" spans="2:12" ht="16.5" customHeight="1">
      <c r="B11" s="6"/>
      <c r="C11" s="15"/>
      <c r="D11" s="15"/>
      <c r="E11" s="15"/>
      <c r="F11" s="14"/>
      <c r="G11" s="13"/>
      <c r="J11" s="41"/>
      <c r="K11" s="42"/>
      <c r="L11" s="42"/>
    </row>
    <row r="12" spans="2:12" ht="13.5" customHeight="1" thickBot="1">
      <c r="B12" s="6"/>
      <c r="C12" s="34"/>
      <c r="D12" s="35"/>
      <c r="E12" s="34"/>
      <c r="F12" s="14"/>
      <c r="G12" s="13"/>
      <c r="J12" s="41"/>
      <c r="K12" s="42"/>
      <c r="L12" s="42"/>
    </row>
    <row r="13" spans="2:9" ht="16.5" customHeight="1">
      <c r="B13" s="36" t="s">
        <v>31</v>
      </c>
      <c r="C13" s="231"/>
      <c r="D13" s="38"/>
      <c r="E13" s="38"/>
      <c r="F13" s="237" t="s">
        <v>32</v>
      </c>
      <c r="G13" s="37"/>
      <c r="I13" s="106"/>
    </row>
    <row r="14" spans="2:9" ht="18" customHeight="1" thickBot="1">
      <c r="B14" s="36" t="s">
        <v>89</v>
      </c>
      <c r="C14" s="232"/>
      <c r="D14" s="38"/>
      <c r="E14" s="38"/>
      <c r="F14" s="238">
        <f>C14-C13</f>
        <v>0</v>
      </c>
      <c r="I14" s="106"/>
    </row>
    <row r="15" ht="9" customHeight="1"/>
    <row r="16" ht="18" customHeight="1" thickBot="1"/>
    <row r="17" spans="2:8" ht="16.5" customHeight="1" thickBot="1">
      <c r="B17" s="26" t="s">
        <v>80</v>
      </c>
      <c r="C17" s="230">
        <f>F8-F14</f>
        <v>0</v>
      </c>
      <c r="D17" s="22"/>
      <c r="E17" s="30" t="s">
        <v>81</v>
      </c>
      <c r="F17" s="23"/>
      <c r="G17" s="230">
        <f>((C17)/7)</f>
        <v>0</v>
      </c>
      <c r="H17" s="23"/>
    </row>
    <row r="18" spans="2:8" ht="11.25" customHeight="1">
      <c r="B18" s="23"/>
      <c r="C18" s="23"/>
      <c r="D18" s="23"/>
      <c r="E18" s="23"/>
      <c r="F18" s="23"/>
      <c r="G18" s="23"/>
      <c r="H18" s="23"/>
    </row>
    <row r="19" spans="2:8" ht="20.25" customHeight="1">
      <c r="B19" s="33" t="s">
        <v>82</v>
      </c>
      <c r="C19" s="24"/>
      <c r="D19" s="25"/>
      <c r="F19" s="32" t="s">
        <v>83</v>
      </c>
      <c r="G19" s="24"/>
      <c r="H19" s="23"/>
    </row>
    <row r="20" spans="2:8" ht="16.5" customHeight="1">
      <c r="B20" s="24" t="s">
        <v>84</v>
      </c>
      <c r="C20" s="235"/>
      <c r="D20" s="25"/>
      <c r="E20" s="31" t="s">
        <v>84</v>
      </c>
      <c r="F20" s="23"/>
      <c r="G20" s="235"/>
      <c r="H20" s="23"/>
    </row>
    <row r="21" spans="2:8" ht="15.75" customHeight="1" thickBot="1">
      <c r="B21" s="24"/>
      <c r="C21" s="23"/>
      <c r="D21" s="25"/>
      <c r="E21" s="24"/>
      <c r="F21" s="23"/>
      <c r="G21" s="23"/>
      <c r="H21" s="23"/>
    </row>
    <row r="22" spans="2:8" ht="16.5" customHeight="1" thickBot="1" thickTop="1">
      <c r="B22" s="24" t="s">
        <v>85</v>
      </c>
      <c r="C22" s="229">
        <f>IF(ISERROR(SUM((C20*18)/G17)),"",(SUM((C20*18)/G17)))</f>
      </c>
      <c r="D22" s="25"/>
      <c r="E22" s="29" t="s">
        <v>86</v>
      </c>
      <c r="G22" s="229">
        <f>IF(ISERROR(SUM((G20*12)/G17)),"",(SUM((G20*12)/G17)))</f>
      </c>
      <c r="H22" s="23"/>
    </row>
    <row r="23" spans="2:8" ht="20.25" customHeight="1" thickTop="1">
      <c r="B23" s="24"/>
      <c r="C23" s="24"/>
      <c r="D23" s="25"/>
      <c r="E23" s="24"/>
      <c r="F23" s="24"/>
      <c r="G23" s="24"/>
      <c r="H23" s="23"/>
    </row>
    <row r="24" spans="2:8" ht="13.5" customHeight="1">
      <c r="B24" s="23"/>
      <c r="C24" s="24"/>
      <c r="D24" s="24"/>
      <c r="E24" s="23"/>
      <c r="F24" s="23"/>
      <c r="G24" s="23"/>
      <c r="H24" s="23"/>
    </row>
    <row r="25" spans="2:8" ht="15.75" customHeight="1">
      <c r="B25" s="26" t="s">
        <v>87</v>
      </c>
      <c r="C25" s="236">
        <f>IF(C$22=0,"",IF(C$22="","",IF(C$22&gt;=12,"Full",IF(C$22&gt;=9,"Three-Fourth",IF(C$22&gt;=6,"One Half",IF(C$22&gt;=4,"less than 1/2",IF(C$22&lt;4&gt;0,"One fourth",)))))))</f>
      </c>
      <c r="D25" s="27"/>
      <c r="E25" s="203" t="s">
        <v>88</v>
      </c>
      <c r="F25" s="204"/>
      <c r="G25" s="236">
        <f>IF(G$22=0,"",IF(G$22="","",IF(G$22&gt;=12,"Full",IF(G$22&gt;=9,"Three-Fourth",IF(G$22&gt;=6,"One Half",IF(G$22&gt;=4,"less than 1/2",IF(G$22&lt;4,"One fourth")))))))</f>
      </c>
      <c r="H25" s="23"/>
    </row>
    <row r="26" spans="2:8" ht="15">
      <c r="B26" s="23"/>
      <c r="C26" s="23"/>
      <c r="D26" s="23"/>
      <c r="E26" s="23"/>
      <c r="F26" s="23"/>
      <c r="G26" s="23"/>
      <c r="H26" s="23"/>
    </row>
    <row r="27" spans="2:8" ht="15">
      <c r="B27" s="23"/>
      <c r="C27" s="205"/>
      <c r="D27" s="28"/>
      <c r="E27" s="23"/>
      <c r="F27" s="23"/>
      <c r="G27" s="23"/>
      <c r="H27" s="23"/>
    </row>
    <row r="29" ht="18">
      <c r="C29" s="16"/>
    </row>
    <row r="32" spans="2:7" ht="15.75">
      <c r="B32" s="36"/>
      <c r="C32" s="38"/>
      <c r="D32" s="38"/>
      <c r="E32" s="38"/>
      <c r="F32" s="39"/>
      <c r="G32" s="17"/>
    </row>
    <row r="33" spans="2:7" ht="18">
      <c r="B33" s="36"/>
      <c r="C33" s="38"/>
      <c r="D33" s="38"/>
      <c r="E33" s="38"/>
      <c r="F33" s="107"/>
      <c r="G33" s="17"/>
    </row>
    <row r="34" spans="2:7" ht="12.75">
      <c r="B34" s="17"/>
      <c r="C34" s="17"/>
      <c r="D34" s="17"/>
      <c r="E34" s="17"/>
      <c r="F34" s="17"/>
      <c r="G34" s="17"/>
    </row>
  </sheetData>
  <sheetProtection password="C96B" sheet="1" objects="1" scenarios="1"/>
  <printOptions horizontalCentered="1"/>
  <pageMargins left="0.39" right="0.46" top="0.84" bottom="1" header="0.44" footer="0.5"/>
  <pageSetup fitToHeight="1" fitToWidth="1" orientation="portrait" scale="72" r:id="rId2"/>
  <headerFooter alignWithMargins="0">
    <oddFooter>&amp;LEDU_3.0 Template&amp;CPrepared &amp;D&amp;RCredit Hr Equiv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Veterans Benefit Admin.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</dc:creator>
  <cp:keywords/>
  <dc:description/>
  <cp:lastModifiedBy>EDUJABSH</cp:lastModifiedBy>
  <cp:lastPrinted>2004-09-10T15:16:17Z</cp:lastPrinted>
  <dcterms:created xsi:type="dcterms:W3CDTF">1997-11-14T22:28:13Z</dcterms:created>
  <dcterms:modified xsi:type="dcterms:W3CDTF">2006-03-13T14:29:39Z</dcterms:modified>
  <cp:category/>
  <cp:version/>
  <cp:contentType/>
  <cp:contentStatus/>
</cp:coreProperties>
</file>